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mc:AlternateContent xmlns:mc="http://schemas.openxmlformats.org/markup-compatibility/2006">
    <mc:Choice Requires="x15">
      <x15ac:absPath xmlns:x15ac="http://schemas.microsoft.com/office/spreadsheetml/2010/11/ac" url="G:\SF Facilities\Facilities\PM &amp; Facility Management\RCx Tools &amp; Data\RCx Tools\"/>
    </mc:Choice>
  </mc:AlternateContent>
  <xr:revisionPtr revIDLastSave="0" documentId="14_{6C057A54-5BF0-4146-B2D4-A2E0C6C7C954}" xr6:coauthVersionLast="46" xr6:coauthVersionMax="46" xr10:uidLastSave="{00000000-0000-0000-0000-000000000000}"/>
  <bookViews>
    <workbookView xWindow="1560" yWindow="1560" windowWidth="18900" windowHeight="11055" tabRatio="703" activeTab="2" xr2:uid="{00000000-000D-0000-FFFF-FFFF00000000}"/>
  </bookViews>
  <sheets>
    <sheet name="Instructions" sheetId="13" r:id="rId1"/>
    <sheet name="Cover Page" sheetId="7" r:id="rId2"/>
    <sheet name="Degree Days" sheetId="11" r:id="rId3"/>
    <sheet name="Utility Costs" sheetId="12" r:id="rId4"/>
    <sheet name="BTU Summary" sheetId="1" r:id="rId5"/>
    <sheet name="Electricity" sheetId="2" r:id="rId6"/>
    <sheet name="Heating Fuel" sheetId="3" r:id="rId7"/>
    <sheet name="Natural Gas" sheetId="4" r:id="rId8"/>
    <sheet name="Biomass" sheetId="5" r:id="rId9"/>
    <sheet name="Recovered Heat" sheetId="8" r:id="rId10"/>
    <sheet name="Coal" sheetId="10" r:id="rId11"/>
    <sheet name="Steam" sheetId="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2" l="1"/>
  <c r="E14" i="12"/>
  <c r="E15" i="12"/>
  <c r="E16" i="12"/>
  <c r="E17" i="12"/>
  <c r="N17" i="11"/>
  <c r="N13" i="11"/>
  <c r="N14" i="11"/>
  <c r="N15" i="11"/>
  <c r="N16" i="11"/>
  <c r="A7" i="7"/>
  <c r="D7" i="7" s="1"/>
  <c r="O14" i="3"/>
  <c r="C14" i="1" s="1"/>
  <c r="O15" i="3"/>
  <c r="C15" i="1" s="1"/>
  <c r="O16" i="3"/>
  <c r="C16" i="1" s="1"/>
  <c r="O17" i="3"/>
  <c r="O18" i="3"/>
  <c r="O14" i="4"/>
  <c r="O15" i="4"/>
  <c r="O16" i="4"/>
  <c r="D16" i="1" s="1"/>
  <c r="O17" i="4"/>
  <c r="D17" i="1" s="1"/>
  <c r="O18" i="4"/>
  <c r="O14" i="5"/>
  <c r="O15" i="5"/>
  <c r="O16" i="5"/>
  <c r="O17" i="5"/>
  <c r="E17" i="1" s="1"/>
  <c r="O18" i="5"/>
  <c r="O14" i="10"/>
  <c r="G14" i="1" s="1"/>
  <c r="O15" i="10"/>
  <c r="O16" i="10"/>
  <c r="G16" i="1" s="1"/>
  <c r="O17" i="10"/>
  <c r="G17" i="1" s="1"/>
  <c r="O18" i="10"/>
  <c r="O14" i="2"/>
  <c r="O15" i="2"/>
  <c r="O16" i="2"/>
  <c r="B16" i="1" s="1"/>
  <c r="O17" i="2"/>
  <c r="O18" i="2"/>
  <c r="B18" i="1" s="1"/>
  <c r="B14" i="1"/>
  <c r="D14" i="1"/>
  <c r="E14" i="1"/>
  <c r="B15" i="1"/>
  <c r="D15" i="1"/>
  <c r="E15" i="1"/>
  <c r="G15" i="1"/>
  <c r="E16" i="1"/>
  <c r="B17" i="1"/>
  <c r="C17" i="1"/>
  <c r="C18" i="1"/>
  <c r="D18" i="1"/>
  <c r="E18" i="1"/>
  <c r="G18" i="1"/>
  <c r="H18" i="1"/>
  <c r="N14" i="2"/>
  <c r="N15" i="2"/>
  <c r="N16" i="2"/>
  <c r="N17" i="2"/>
  <c r="N18" i="2"/>
  <c r="N14" i="3"/>
  <c r="N15" i="3"/>
  <c r="N16" i="3"/>
  <c r="N17" i="3"/>
  <c r="N18" i="3"/>
  <c r="N14" i="4"/>
  <c r="N15" i="4"/>
  <c r="N16" i="4"/>
  <c r="N17" i="4"/>
  <c r="N18" i="4"/>
  <c r="N14" i="5"/>
  <c r="N15" i="5"/>
  <c r="N16" i="5"/>
  <c r="N17" i="5"/>
  <c r="N18" i="5"/>
  <c r="N14" i="8"/>
  <c r="F14" i="1" s="1"/>
  <c r="N15" i="8"/>
  <c r="F15" i="1" s="1"/>
  <c r="N16" i="8"/>
  <c r="F16" i="1" s="1"/>
  <c r="N17" i="8"/>
  <c r="F17" i="1" s="1"/>
  <c r="N18" i="8"/>
  <c r="F18" i="1" s="1"/>
  <c r="N14" i="10"/>
  <c r="N15" i="10"/>
  <c r="N16" i="10"/>
  <c r="N17" i="10"/>
  <c r="N18" i="10"/>
  <c r="N14" i="9"/>
  <c r="H14" i="1" s="1"/>
  <c r="N15" i="9"/>
  <c r="H15" i="1" s="1"/>
  <c r="N16" i="9"/>
  <c r="H16" i="1" s="1"/>
  <c r="N17" i="9"/>
  <c r="H17" i="1" s="1"/>
  <c r="N18" i="9"/>
  <c r="E12" i="12"/>
  <c r="E11" i="12"/>
  <c r="E10" i="12"/>
  <c r="E9" i="12"/>
  <c r="E8" i="12"/>
  <c r="E7" i="12"/>
  <c r="E6" i="12"/>
  <c r="E5" i="12"/>
  <c r="E4" i="12"/>
  <c r="E3" i="12"/>
  <c r="A20" i="7"/>
  <c r="B20" i="7" s="1"/>
  <c r="A19" i="7"/>
  <c r="B19" i="7" s="1"/>
  <c r="A18" i="7"/>
  <c r="B18" i="7" s="1"/>
  <c r="A17" i="7"/>
  <c r="C17" i="7" s="1"/>
  <c r="A16" i="7"/>
  <c r="B16" i="7" s="1"/>
  <c r="N3" i="11"/>
  <c r="N4" i="11"/>
  <c r="N5" i="11"/>
  <c r="N6" i="11"/>
  <c r="N7" i="11"/>
  <c r="N8" i="11"/>
  <c r="N9" i="11"/>
  <c r="N10" i="11"/>
  <c r="N11" i="11"/>
  <c r="N12" i="11"/>
  <c r="A11" i="7"/>
  <c r="A10" i="7"/>
  <c r="D10" i="7" s="1"/>
  <c r="A9" i="7"/>
  <c r="A8" i="7"/>
  <c r="I18" i="1" l="1"/>
  <c r="I16" i="1"/>
  <c r="I14" i="1"/>
  <c r="I17" i="1"/>
  <c r="I15" i="1"/>
  <c r="C16" i="7"/>
  <c r="D11" i="7"/>
  <c r="C20" i="7"/>
  <c r="C19" i="7"/>
  <c r="C18" i="7"/>
  <c r="D9" i="7"/>
  <c r="D8" i="7"/>
  <c r="D16" i="7"/>
  <c r="D20" i="7"/>
  <c r="D19" i="7"/>
  <c r="D18" i="7"/>
  <c r="D17" i="7"/>
  <c r="B17" i="7"/>
  <c r="N13" i="10"/>
  <c r="O13" i="10" s="1"/>
  <c r="G13" i="1" s="1"/>
  <c r="N12" i="10"/>
  <c r="O12" i="10" s="1"/>
  <c r="G12" i="1" s="1"/>
  <c r="N11" i="10"/>
  <c r="O11" i="10" s="1"/>
  <c r="G11" i="1" s="1"/>
  <c r="N10" i="10"/>
  <c r="O10" i="10" s="1"/>
  <c r="G10" i="1" s="1"/>
  <c r="N9" i="10"/>
  <c r="O9" i="10" s="1"/>
  <c r="G9" i="1" s="1"/>
  <c r="N8" i="10"/>
  <c r="O8" i="10" s="1"/>
  <c r="G8" i="1" s="1"/>
  <c r="N7" i="10"/>
  <c r="O7" i="10" s="1"/>
  <c r="G7" i="1" s="1"/>
  <c r="N6" i="10"/>
  <c r="O6" i="10" s="1"/>
  <c r="G6" i="1" s="1"/>
  <c r="N5" i="10"/>
  <c r="O5" i="10" s="1"/>
  <c r="G5" i="1" s="1"/>
  <c r="N4" i="10"/>
  <c r="O4" i="10" s="1"/>
  <c r="G4" i="1" s="1"/>
  <c r="M2" i="10"/>
  <c r="L2" i="10"/>
  <c r="K2" i="10"/>
  <c r="J2" i="10"/>
  <c r="I2" i="10"/>
  <c r="H2" i="10"/>
  <c r="G2" i="10"/>
  <c r="F2" i="10"/>
  <c r="E2" i="10"/>
  <c r="D2" i="10"/>
  <c r="C2" i="10"/>
  <c r="B2" i="10"/>
  <c r="E16" i="7" l="1"/>
  <c r="G20" i="7"/>
  <c r="G19" i="7"/>
  <c r="G18" i="7"/>
  <c r="G17" i="7"/>
  <c r="G16" i="7"/>
  <c r="F18" i="7" l="1"/>
  <c r="F19" i="7"/>
  <c r="F20" i="7"/>
  <c r="F17" i="7"/>
  <c r="F16" i="7"/>
  <c r="E20" i="7"/>
  <c r="H20" i="7" s="1"/>
  <c r="E17" i="7"/>
  <c r="H17" i="7" s="1"/>
  <c r="E18" i="7"/>
  <c r="H18" i="7" s="1"/>
  <c r="E19" i="7"/>
  <c r="H19" i="7" s="1"/>
  <c r="H16" i="7"/>
  <c r="H14" i="7" s="1"/>
  <c r="N13" i="9" l="1"/>
  <c r="H13" i="1" s="1"/>
  <c r="N12" i="9"/>
  <c r="H12" i="1" s="1"/>
  <c r="N11" i="9"/>
  <c r="H11" i="1" s="1"/>
  <c r="N10" i="9"/>
  <c r="H10" i="1" s="1"/>
  <c r="N9" i="9"/>
  <c r="H9" i="1" s="1"/>
  <c r="N8" i="9"/>
  <c r="H8" i="1" s="1"/>
  <c r="N7" i="9"/>
  <c r="H7" i="1" s="1"/>
  <c r="N6" i="9"/>
  <c r="H6" i="1" s="1"/>
  <c r="N5" i="9"/>
  <c r="H5" i="1" s="1"/>
  <c r="N4" i="9"/>
  <c r="H4" i="1" s="1"/>
  <c r="M2" i="9"/>
  <c r="L2" i="9"/>
  <c r="K2" i="9"/>
  <c r="J2" i="9"/>
  <c r="I2" i="9"/>
  <c r="H2" i="9"/>
  <c r="G2" i="9"/>
  <c r="F2" i="9"/>
  <c r="E2" i="9"/>
  <c r="D2" i="9"/>
  <c r="C2" i="9"/>
  <c r="B2" i="9"/>
  <c r="G4" i="7" l="1"/>
  <c r="E4" i="7"/>
  <c r="C4" i="7"/>
  <c r="N13" i="8" l="1"/>
  <c r="F13" i="1" s="1"/>
  <c r="N12" i="8"/>
  <c r="F12" i="1" s="1"/>
  <c r="N11" i="8"/>
  <c r="F11" i="1" s="1"/>
  <c r="N10" i="8"/>
  <c r="F10" i="1" s="1"/>
  <c r="N9" i="8"/>
  <c r="F9" i="1" s="1"/>
  <c r="N8" i="8"/>
  <c r="F8" i="1" s="1"/>
  <c r="N7" i="8"/>
  <c r="F7" i="1" s="1"/>
  <c r="N6" i="8"/>
  <c r="F6" i="1" s="1"/>
  <c r="N5" i="8"/>
  <c r="F5" i="1" s="1"/>
  <c r="N4" i="8"/>
  <c r="F4" i="1" s="1"/>
  <c r="M2" i="8"/>
  <c r="L2" i="8"/>
  <c r="K2" i="8"/>
  <c r="J2" i="8"/>
  <c r="I2" i="8"/>
  <c r="H2" i="8"/>
  <c r="G2" i="8"/>
  <c r="F2" i="8"/>
  <c r="E2" i="8"/>
  <c r="D2" i="8"/>
  <c r="C2" i="8"/>
  <c r="B2" i="8"/>
  <c r="N13" i="5" l="1"/>
  <c r="O13" i="5" s="1"/>
  <c r="E13" i="1" s="1"/>
  <c r="N12" i="5"/>
  <c r="O12" i="5" s="1"/>
  <c r="E12" i="1" s="1"/>
  <c r="N11" i="5"/>
  <c r="O11" i="5" s="1"/>
  <c r="E11" i="1" s="1"/>
  <c r="N10" i="5"/>
  <c r="O10" i="5" s="1"/>
  <c r="E10" i="1" s="1"/>
  <c r="N9" i="5"/>
  <c r="O9" i="5" s="1"/>
  <c r="E9" i="1" s="1"/>
  <c r="N8" i="5"/>
  <c r="O8" i="5" s="1"/>
  <c r="E8" i="1" s="1"/>
  <c r="N7" i="5"/>
  <c r="O7" i="5" s="1"/>
  <c r="E7" i="1" s="1"/>
  <c r="N6" i="5"/>
  <c r="O6" i="5" s="1"/>
  <c r="E6" i="1" s="1"/>
  <c r="N5" i="5"/>
  <c r="O5" i="5" s="1"/>
  <c r="E5" i="1" s="1"/>
  <c r="N4" i="5"/>
  <c r="O4" i="5" s="1"/>
  <c r="E4" i="1" s="1"/>
  <c r="M2" i="5"/>
  <c r="L2" i="5"/>
  <c r="K2" i="5"/>
  <c r="J2" i="5"/>
  <c r="I2" i="5"/>
  <c r="H2" i="5"/>
  <c r="G2" i="5"/>
  <c r="F2" i="5"/>
  <c r="E2" i="5"/>
  <c r="D2" i="5"/>
  <c r="C2" i="5"/>
  <c r="B2" i="5"/>
  <c r="N13" i="4"/>
  <c r="O13" i="4" s="1"/>
  <c r="D13" i="1" s="1"/>
  <c r="N12" i="4"/>
  <c r="O12" i="4" s="1"/>
  <c r="D12" i="1" s="1"/>
  <c r="N11" i="4"/>
  <c r="O11" i="4" s="1"/>
  <c r="D11" i="1" s="1"/>
  <c r="N10" i="4"/>
  <c r="O10" i="4" s="1"/>
  <c r="D10" i="1" s="1"/>
  <c r="N9" i="4"/>
  <c r="O9" i="4" s="1"/>
  <c r="D9" i="1" s="1"/>
  <c r="N8" i="4"/>
  <c r="O8" i="4" s="1"/>
  <c r="D8" i="1" s="1"/>
  <c r="N7" i="4"/>
  <c r="O7" i="4" s="1"/>
  <c r="D7" i="1" s="1"/>
  <c r="N6" i="4"/>
  <c r="O6" i="4" s="1"/>
  <c r="D6" i="1" s="1"/>
  <c r="N5" i="4"/>
  <c r="O5" i="4" s="1"/>
  <c r="D5" i="1" s="1"/>
  <c r="N4" i="4"/>
  <c r="O4" i="4" s="1"/>
  <c r="D4" i="1" s="1"/>
  <c r="M2" i="4"/>
  <c r="L2" i="4"/>
  <c r="K2" i="4"/>
  <c r="J2" i="4"/>
  <c r="I2" i="4"/>
  <c r="H2" i="4"/>
  <c r="G2" i="4"/>
  <c r="F2" i="4"/>
  <c r="E2" i="4"/>
  <c r="D2" i="4"/>
  <c r="C2" i="4"/>
  <c r="B2" i="4"/>
  <c r="M2" i="3"/>
  <c r="L2" i="3"/>
  <c r="K2" i="3"/>
  <c r="J2" i="3"/>
  <c r="I2" i="3"/>
  <c r="H2" i="3"/>
  <c r="G2" i="3"/>
  <c r="F2" i="3"/>
  <c r="E2" i="3"/>
  <c r="D2" i="3"/>
  <c r="C2" i="3"/>
  <c r="B2" i="3"/>
  <c r="N13" i="3"/>
  <c r="O13" i="3" s="1"/>
  <c r="C13" i="1" s="1"/>
  <c r="N12" i="3"/>
  <c r="O12" i="3" s="1"/>
  <c r="C12" i="1" s="1"/>
  <c r="N11" i="3"/>
  <c r="O11" i="3" s="1"/>
  <c r="C11" i="1" s="1"/>
  <c r="N10" i="3"/>
  <c r="O10" i="3" s="1"/>
  <c r="C10" i="1" s="1"/>
  <c r="N9" i="3"/>
  <c r="O9" i="3" s="1"/>
  <c r="C9" i="1" s="1"/>
  <c r="N8" i="3"/>
  <c r="O8" i="3" s="1"/>
  <c r="C8" i="1" s="1"/>
  <c r="N7" i="3"/>
  <c r="O7" i="3" s="1"/>
  <c r="C7" i="1" s="1"/>
  <c r="N6" i="3"/>
  <c r="O6" i="3" s="1"/>
  <c r="C6" i="1" s="1"/>
  <c r="N5" i="3"/>
  <c r="O5" i="3" s="1"/>
  <c r="C5" i="1" s="1"/>
  <c r="N4" i="3"/>
  <c r="O4" i="3" s="1"/>
  <c r="C4" i="1" s="1"/>
  <c r="N13" i="2"/>
  <c r="O13" i="2" s="1"/>
  <c r="B13" i="1" s="1"/>
  <c r="I13" i="1" s="1"/>
  <c r="N12" i="2"/>
  <c r="O12" i="2" s="1"/>
  <c r="B12" i="1" s="1"/>
  <c r="I12" i="1" s="1"/>
  <c r="N11" i="2"/>
  <c r="O11" i="2" s="1"/>
  <c r="B11" i="1" s="1"/>
  <c r="I11" i="1" s="1"/>
  <c r="B7" i="7" s="1"/>
  <c r="N10" i="2"/>
  <c r="O10" i="2" s="1"/>
  <c r="B10" i="1" s="1"/>
  <c r="N9" i="2"/>
  <c r="O9" i="2" s="1"/>
  <c r="B9" i="1" s="1"/>
  <c r="I9" i="1" s="1"/>
  <c r="B9" i="7" s="1"/>
  <c r="N8" i="2"/>
  <c r="O8" i="2" s="1"/>
  <c r="B8" i="1" s="1"/>
  <c r="I8" i="1" s="1"/>
  <c r="B10" i="7" s="1"/>
  <c r="N7" i="2"/>
  <c r="O7" i="2" s="1"/>
  <c r="B7" i="1" s="1"/>
  <c r="I7" i="1" s="1"/>
  <c r="B11" i="7" s="1"/>
  <c r="N6" i="2"/>
  <c r="N5" i="2"/>
  <c r="N4" i="2"/>
  <c r="M2" i="2"/>
  <c r="L2" i="2"/>
  <c r="K2" i="2"/>
  <c r="J2" i="2"/>
  <c r="I2" i="2"/>
  <c r="H2" i="2"/>
  <c r="G2" i="2"/>
  <c r="F2" i="2"/>
  <c r="E2" i="2"/>
  <c r="D2" i="2"/>
  <c r="C2" i="2"/>
  <c r="B2" i="2"/>
  <c r="I10" i="1" l="1"/>
  <c r="O6" i="2"/>
  <c r="B6" i="1" s="1"/>
  <c r="I6" i="1" s="1"/>
  <c r="O4" i="2"/>
  <c r="B4" i="1" s="1"/>
  <c r="I4" i="1" s="1"/>
  <c r="O5" i="2"/>
  <c r="B5" i="1" s="1"/>
  <c r="I5" i="1" s="1"/>
  <c r="C10" i="7"/>
  <c r="E10" i="7" s="1"/>
  <c r="H10" i="7" s="1"/>
  <c r="C7" i="7"/>
  <c r="E7" i="7" s="1"/>
  <c r="C11" i="7"/>
  <c r="E11" i="7" s="1"/>
  <c r="H11" i="7" s="1"/>
  <c r="C9" i="7"/>
  <c r="E9" i="7" s="1"/>
  <c r="H9" i="7" s="1"/>
  <c r="B8" i="7" l="1"/>
  <c r="C8" i="7" s="1"/>
  <c r="E8" i="7" s="1"/>
  <c r="H8" i="7" s="1"/>
  <c r="G2" i="1"/>
  <c r="C2" i="1"/>
  <c r="E2" i="1"/>
  <c r="H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4" authorId="0" shapeId="0" xr:uid="{7CB4DBF7-948A-4D08-B9E4-EC04B7AF6061}">
      <text>
        <r>
          <rPr>
            <b/>
            <sz val="9"/>
            <color indexed="81"/>
            <rFont val="Tahoma"/>
            <family val="2"/>
          </rPr>
          <t xml:space="preserve">DEED:
</t>
        </r>
        <r>
          <rPr>
            <sz val="9"/>
            <color indexed="81"/>
            <rFont val="Tahoma"/>
            <family val="2"/>
          </rPr>
          <t>Anchorage Merrill Field base at 65F from DegeeDays.net</t>
        </r>
      </text>
    </comment>
  </commentList>
</comments>
</file>

<file path=xl/sharedStrings.xml><?xml version="1.0" encoding="utf-8"?>
<sst xmlns="http://schemas.openxmlformats.org/spreadsheetml/2006/main" count="344" uniqueCount="105">
  <si>
    <t>School Year</t>
  </si>
  <si>
    <t>2014-2015</t>
  </si>
  <si>
    <t>2015-2016</t>
  </si>
  <si>
    <t>2016-2017</t>
  </si>
  <si>
    <t>2017-2018</t>
  </si>
  <si>
    <t>2018-2019</t>
  </si>
  <si>
    <t>2019-2020</t>
  </si>
  <si>
    <t>2020-2021</t>
  </si>
  <si>
    <t>2021-2022</t>
  </si>
  <si>
    <t>2022-2023</t>
  </si>
  <si>
    <t>2023-2024</t>
  </si>
  <si>
    <t>July</t>
  </si>
  <si>
    <t>Aug</t>
  </si>
  <si>
    <t>Sep</t>
  </si>
  <si>
    <t>Oct</t>
  </si>
  <si>
    <t>Nov</t>
  </si>
  <si>
    <t>Dec</t>
  </si>
  <si>
    <t>Jan</t>
  </si>
  <si>
    <t>Feb</t>
  </si>
  <si>
    <t>Mar</t>
  </si>
  <si>
    <t>Apr</t>
  </si>
  <si>
    <t>May</t>
  </si>
  <si>
    <t>June</t>
  </si>
  <si>
    <t>Lowest Usage</t>
  </si>
  <si>
    <t>Natural Gas (CCF)</t>
  </si>
  <si>
    <t>Total (BTU)</t>
  </si>
  <si>
    <t>Average:</t>
  </si>
  <si>
    <t>Maximum:</t>
  </si>
  <si>
    <t>Minimum:</t>
  </si>
  <si>
    <t>Lowest usage</t>
  </si>
  <si>
    <t>DEED Facility Number:</t>
  </si>
  <si>
    <t>District Facility Number:</t>
  </si>
  <si>
    <t>Gross Square
Footage:</t>
  </si>
  <si>
    <t>Total BTU Worksheet</t>
  </si>
  <si>
    <t>Degree Days</t>
  </si>
  <si>
    <t>Adjusted EUI</t>
  </si>
  <si>
    <t>Biomass (CHD)</t>
  </si>
  <si>
    <t>Heating Fuel (GAL)</t>
  </si>
  <si>
    <t>Electrical Usage (KWH)</t>
  </si>
  <si>
    <t>Recovered Heat (BTU)</t>
  </si>
  <si>
    <t>Analysis Year:</t>
  </si>
  <si>
    <t>Degree Days:</t>
  </si>
  <si>
    <t>Steam (BTU)</t>
  </si>
  <si>
    <t>EUI (kBTU/SqFt)</t>
  </si>
  <si>
    <t>Baseline EUI:</t>
  </si>
  <si>
    <t>% Over/Under</t>
  </si>
  <si>
    <t>RCx Effectiveness Calculation</t>
  </si>
  <si>
    <t>Annual Fuel $</t>
  </si>
  <si>
    <t>Annual Electrical $</t>
  </si>
  <si>
    <t>Annual Other Util $</t>
  </si>
  <si>
    <t>Total Energy $</t>
  </si>
  <si>
    <t xml:space="preserve"> Est Planning $</t>
  </si>
  <si>
    <t>Est Implement $</t>
  </si>
  <si>
    <t>Est Annual Savings</t>
  </si>
  <si>
    <t>Travel/Per-diem</t>
  </si>
  <si>
    <t>Pecent Savings</t>
  </si>
  <si>
    <t>Retro-Commissioning (RCx) Need &amp; Effectiveness Worksheet</t>
  </si>
  <si>
    <t>Estimated Payback:</t>
  </si>
  <si>
    <t>Geographic Cost Factor</t>
  </si>
  <si>
    <t>School Name</t>
  </si>
  <si>
    <t>######-##</t>
  </si>
  <si>
    <t>##</t>
  </si>
  <si>
    <t>Coal (Ton)</t>
  </si>
  <si>
    <t>Total BTU</t>
  </si>
  <si>
    <t>Total (GAL)</t>
  </si>
  <si>
    <t>Total (KWH)</t>
  </si>
  <si>
    <t>Total (CCF)</t>
  </si>
  <si>
    <t>Total (CHD)</t>
  </si>
  <si>
    <t>Total (Ton)</t>
  </si>
  <si>
    <t>Electric</t>
  </si>
  <si>
    <t>Heating Fuel</t>
  </si>
  <si>
    <t>Natural Gas</t>
  </si>
  <si>
    <t>Biomass</t>
  </si>
  <si>
    <t>Coal</t>
  </si>
  <si>
    <t>Steam</t>
  </si>
  <si>
    <t>Recovered Heat</t>
  </si>
  <si>
    <t>Total Utility $</t>
  </si>
  <si>
    <t>Annual Energy Utility Cost &amp; Heating Degree Worksheet</t>
  </si>
  <si>
    <t>Annual Heating Degree Day Worksheet</t>
  </si>
  <si>
    <t>August</t>
  </si>
  <si>
    <t>January</t>
  </si>
  <si>
    <t>February</t>
  </si>
  <si>
    <t xml:space="preserve">March </t>
  </si>
  <si>
    <t>April</t>
  </si>
  <si>
    <t>Total Heating Degree Days</t>
  </si>
  <si>
    <t>September</t>
  </si>
  <si>
    <t>October</t>
  </si>
  <si>
    <t>November</t>
  </si>
  <si>
    <t>Evaluating the Need &amp; Effectiveness of Retro-Commissioning (RCx): Workbook Instructions</t>
  </si>
  <si>
    <r>
      <rPr>
        <b/>
        <sz val="11"/>
        <color theme="1"/>
        <rFont val="Calibri"/>
        <family val="2"/>
        <scheme val="minor"/>
      </rPr>
      <t>Utility Costs Tab</t>
    </r>
    <r>
      <rPr>
        <sz val="11"/>
        <color theme="1"/>
        <rFont val="Calibri"/>
        <family val="2"/>
        <scheme val="minor"/>
      </rPr>
      <t xml:space="preserve"> 
The Utility Costs tab tracks the annual cost of the energy utilities used by the facility by fiscal year. Data may be available from the district's business/accounting office.  Three categories of utility are tracked: fuel oil, electricity, and all other energy utilities. 
</t>
    </r>
  </si>
  <si>
    <r>
      <rPr>
        <b/>
        <sz val="11"/>
        <color theme="1"/>
        <rFont val="Calibri"/>
        <family val="2"/>
        <scheme val="minor"/>
      </rPr>
      <t xml:space="preserve">Degree Days Tab </t>
    </r>
    <r>
      <rPr>
        <sz val="11"/>
        <color theme="1"/>
        <rFont val="Calibri"/>
        <family val="2"/>
        <scheme val="minor"/>
      </rPr>
      <t xml:space="preserve">
The Degree Days tab tracks historical data on the number of heating degree days required at the community. The Cover Page uses this data to calculate an "Adjusted EUI" (Energy Use Index).  Data can be entered by month or by annual total.  Heating degree data is available online at several sites.
</t>
    </r>
  </si>
  <si>
    <r>
      <rPr>
        <b/>
        <sz val="11"/>
        <color theme="1"/>
        <rFont val="Calibri"/>
        <family val="2"/>
        <scheme val="minor"/>
      </rPr>
      <t>BTU Summary Tab</t>
    </r>
    <r>
      <rPr>
        <sz val="11"/>
        <color theme="1"/>
        <rFont val="Calibri"/>
        <family val="2"/>
        <scheme val="minor"/>
      </rPr>
      <t xml:space="preserve"> 
The BTU Summary tab provides a compiles the BTU data from the following energy utility consumption tracking tabs (see below), it provides at at-a-glance of the minimum, average, and maximum total BTU use. The Cover Page uses the annual BTU Total to calculate the adjusted EUI.  
</t>
    </r>
  </si>
  <si>
    <t>Facilities Preventive Maintenance Program webpage</t>
  </si>
  <si>
    <t>Facilities Publication webpage (PM tab has links to heating degree sites)</t>
  </si>
  <si>
    <r>
      <rPr>
        <b/>
        <sz val="11"/>
        <color theme="1"/>
        <rFont val="Calibri"/>
        <family val="2"/>
        <scheme val="minor"/>
      </rPr>
      <t>Acronyms</t>
    </r>
    <r>
      <rPr>
        <sz val="11"/>
        <color theme="1"/>
        <rFont val="Calibri"/>
        <family val="2"/>
        <scheme val="minor"/>
      </rPr>
      <t xml:space="preserve">
BTU - British Thermal Unit (measurement of heat energy) (unit of measurement - recovered heat, steam) 
CCF - Centum Cubic Feet (unit of measurement - natural gas) 
CRD - Chord / Chord of Wood (unit of measurement - biomass) 
EUI - Energy Use Index 
GAL - Gallon (unit of measurement - heating fuel) 
GSF - Gross Square Footage 
KWH - Kilowatt Hour (unit of measurement - electricity) 
</t>
    </r>
  </si>
  <si>
    <t>2024-2025</t>
  </si>
  <si>
    <t>2025-2026</t>
  </si>
  <si>
    <t>2026-2027</t>
  </si>
  <si>
    <t>2027-2028</t>
  </si>
  <si>
    <t>2028-2029</t>
  </si>
  <si>
    <t xml:space="preserve">Regulation 4 AAC 31.013 establishes the elements required in a district’s preventive maintenance plan in order for a district to be eligible for state aid under AS 14.11. Part of compliant plan is energy management  includes the recording of energy utility consumption and an evaluation of the effectiveness of and need for commissioning existing buildings.  This workbook is provided by the Department of Education and Early Development as a tool to assist districts with this aspect of facility management, other programs and tools may be used to meet the regulatory requirement. 
If you have any questions while using this tool, please contact the Facilities section's contact for the Preventive Maintenance Compilance Program. </t>
  </si>
  <si>
    <r>
      <rPr>
        <b/>
        <sz val="11"/>
        <color theme="1"/>
        <rFont val="Calibri"/>
        <family val="2"/>
        <scheme val="minor"/>
      </rPr>
      <t xml:space="preserve">Energy Utility Consumption Tracking </t>
    </r>
    <r>
      <rPr>
        <sz val="11"/>
        <color theme="1"/>
        <rFont val="Calibri"/>
        <family val="2"/>
        <scheme val="minor"/>
      </rPr>
      <t xml:space="preserve">
The remaining tabs provide for tracking of monthly energy utility consumption by individual utility. These pages track by the associated energy unit of measure (e.g. KWH, GAL, CCF, BTU) and provide a calculation to the approximate heat energy in BTUs. Individual tabs are provided for: 
  Electricity 
  Heating Fuel 
  Natural Gas 
  Biomass 
  Recovered Heat 
  Coal 
  Steam 
If you require a different heating source, edit an existing unneeded tab - being sure to update the Total BTU conversion formula. Reach out to the department with any questions.
</t>
    </r>
  </si>
  <si>
    <r>
      <rPr>
        <b/>
        <sz val="11"/>
        <color theme="1"/>
        <rFont val="Calibri"/>
        <family val="2"/>
        <scheme val="minor"/>
      </rPr>
      <t xml:space="preserve">Cover Page Tab </t>
    </r>
    <r>
      <rPr>
        <sz val="11"/>
        <color theme="1"/>
        <rFont val="Calibri"/>
        <family val="2"/>
        <scheme val="minor"/>
      </rPr>
      <t xml:space="preserve">
The Cover Page is the tab that contains a summary of information needed to evaluate whether a facility is a potential candidate for commissioning.  Most data in the Cover Page is filled in from information on the following tabs. However, the following fields (cell ID) will require updating:
  School Name (cell A2) - offical school name; 
  Analysis Year (B3) - fiscal year of the analysis/evaluation; 
  DEED Facility Number (D3) - reference the DEED School Facility Database; 
  District Facility Number (F3) - district internal facility number, if any; 
  Gross Square Footage (H3) - reference the DEED School Facility Database, do not include and variance reductions; 
  Travel/Per Diem (B13) - enter estimated amount of travel and per diem costs for the commissioning team; 
  Geographic Cost Factor (D13) - reference the Instructions publication for the Program Demand Cost Model, Table 3; 
  Percent Savings (F13) - enter an amount of estimated savings (default at 7%).
</t>
    </r>
  </si>
  <si>
    <t>Instructions to Program Demand Cost Model (pdf) (Geographic Area Cost Factor - Table 1)</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</si>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</sst>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1"/>
      <color theme="9" tint="-0.499984740745262"/>
      <name val="Calibri"/>
      <family val="2"/>
      <scheme val="minor"/>
    </font>
    <font>
      <sz val="10"/>
      <name val="Arial"/>
      <family val="2"/>
    </font>
    <font>
      <sz val="12"/>
      <name val="Times New Roman"/>
      <family val="1"/>
    </font>
    <font>
      <sz val="10"/>
      <name val="Times New Roman"/>
      <family val="1"/>
    </font>
    <font>
      <sz val="10"/>
      <name val="Arial"/>
      <family val="2"/>
    </font>
    <font>
      <b/>
      <sz val="12"/>
      <name val="Arial"/>
      <family val="2"/>
    </font>
    <font>
      <b/>
      <sz val="10"/>
      <name val="Arial"/>
      <family val="2"/>
    </font>
    <font>
      <sz val="10"/>
      <color theme="0"/>
      <name val="Arial"/>
      <family val="2"/>
    </font>
    <font>
      <b/>
      <sz val="10"/>
      <color theme="0"/>
      <name val="Arial"/>
      <family val="2"/>
    </font>
    <font>
      <b/>
      <sz val="11"/>
      <name val="Arial"/>
      <family val="2"/>
    </font>
    <font>
      <sz val="9"/>
      <color indexed="81"/>
      <name val="Tahoma"/>
      <family val="2"/>
    </font>
    <font>
      <b/>
      <sz val="9"/>
      <color indexed="81"/>
      <name val="Tahoma"/>
      <family val="2"/>
    </font>
    <font>
      <sz val="11"/>
      <color theme="1"/>
      <name val="Calibri"/>
      <family val="2"/>
      <scheme val="minor"/>
    </font>
    <font>
      <sz val="12"/>
      <name val="Arial"/>
      <family val="2"/>
    </font>
    <font>
      <b/>
      <sz val="11"/>
      <color rgb="FF0070C0"/>
      <name val="Arial"/>
      <family val="2"/>
    </font>
    <font>
      <sz val="12"/>
      <color rgb="FF0070C0"/>
      <name val="Arial"/>
      <family val="2"/>
    </font>
    <font>
      <sz val="8"/>
      <name val="Calibri"/>
      <family val="2"/>
      <scheme val="minor"/>
    </font>
    <font>
      <b/>
      <sz val="12"/>
      <color theme="1"/>
      <name val="Calibri"/>
      <family val="2"/>
      <scheme val="minor"/>
    </font>
    <font>
      <sz val="11"/>
      <color theme="8"/>
      <name val="Calibri"/>
      <family val="2"/>
      <scheme val="minor"/>
    </font>
    <font>
      <u/>
      <sz val="11"/>
      <color theme="1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14">
    <border>
      <left/>
      <right/>
      <top/>
      <bottom/>
      <diagonal/>
    </border>
    <border>
      <left/>
      <right/>
      <top/>
      <bottom style="medium">
        <color indexed="64"/>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medium">
        <color indexed="64"/>
      </bottom>
      <diagonal/>
    </border>
    <border>
      <left/>
      <right/>
      <top/>
      <bottom style="thin">
        <color auto="1"/>
      </bottom>
      <diagonal/>
    </border>
    <border>
      <left style="thin">
        <color auto="1"/>
      </left>
      <right/>
      <top style="medium">
        <color indexed="64"/>
      </top>
      <bottom/>
      <diagonal/>
    </border>
  </borders>
  <cellStyleXfs count="6">
    <xf numFmtId="0" fontId="0" fillId="0" borderId="0"/>
    <xf numFmtId="0" fontId="4" fillId="0" borderId="0"/>
    <xf numFmtId="44" fontId="7" fillId="0" borderId="0" applyFont="0" applyFill="0" applyBorder="0" applyAlignment="0" applyProtection="0"/>
    <xf numFmtId="44" fontId="15" fillId="0" borderId="0" applyFont="0" applyFill="0" applyBorder="0" applyAlignment="0" applyProtection="0"/>
    <xf numFmtId="0" fontId="22" fillId="0" borderId="0" applyNumberFormat="0" applyFill="0" applyBorder="0" applyAlignment="0" applyProtection="0"/>
    <xf numFmtId="43" fontId="15" fillId="0" borderId="0" applyFont="0" applyFill="0" applyBorder="0" applyAlignment="0" applyProtection="0"/>
  </cellStyleXfs>
  <cellXfs count="95">
    <xf numFmtId="0" fontId="0" fillId="0" borderId="0" xfId="0"/>
    <xf numFmtId="0" fontId="2" fillId="0" borderId="1" xfId="0" applyFont="1" applyBorder="1" applyAlignment="1">
      <alignment horizontal="center"/>
    </xf>
    <xf numFmtId="0" fontId="0" fillId="0" borderId="2" xfId="0" applyBorder="1"/>
    <xf numFmtId="0" fontId="0" fillId="0" borderId="2" xfId="0" applyBorder="1" applyAlignment="1">
      <alignment horizontal="center"/>
    </xf>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0" xfId="0" applyFont="1"/>
    <xf numFmtId="0" fontId="0" fillId="0" borderId="0" xfId="0" applyBorder="1"/>
    <xf numFmtId="0" fontId="3" fillId="0" borderId="0" xfId="0" applyFont="1" applyAlignment="1">
      <alignment horizontal="right"/>
    </xf>
    <xf numFmtId="0" fontId="1" fillId="0" borderId="0" xfId="0" applyFont="1" applyAlignment="1">
      <alignment horizontal="right"/>
    </xf>
    <xf numFmtId="0" fontId="2" fillId="0" borderId="0" xfId="0" applyFont="1" applyAlignment="1">
      <alignment horizontal="center"/>
    </xf>
    <xf numFmtId="0" fontId="5" fillId="0" borderId="0" xfId="1" applyFont="1" applyAlignment="1">
      <alignment vertical="center"/>
    </xf>
    <xf numFmtId="0" fontId="6" fillId="0" borderId="0" xfId="1" applyFont="1" applyAlignment="1">
      <alignment vertical="center"/>
    </xf>
    <xf numFmtId="0" fontId="6" fillId="0" borderId="0" xfId="1" applyFont="1"/>
    <xf numFmtId="0" fontId="7" fillId="0" borderId="0" xfId="1" applyFont="1" applyAlignment="1">
      <alignment vertical="center"/>
    </xf>
    <xf numFmtId="0" fontId="7" fillId="0" borderId="0" xfId="1" applyFont="1" applyAlignment="1">
      <alignment horizontal="right" vertical="center" wrapText="1"/>
    </xf>
    <xf numFmtId="0" fontId="9" fillId="0" borderId="0" xfId="1" applyFont="1" applyAlignment="1">
      <alignment horizontal="right"/>
    </xf>
    <xf numFmtId="0" fontId="7" fillId="0" borderId="0" xfId="1" applyFont="1"/>
    <xf numFmtId="0" fontId="10" fillId="0" borderId="0" xfId="1" applyFont="1" applyAlignment="1">
      <alignment horizontal="right" wrapText="1"/>
    </xf>
    <xf numFmtId="0" fontId="7" fillId="0" borderId="0" xfId="1" applyFont="1" applyAlignment="1">
      <alignment horizontal="right" wrapText="1"/>
    </xf>
    <xf numFmtId="164" fontId="7" fillId="0" borderId="0" xfId="2" applyNumberFormat="1" applyFont="1"/>
    <xf numFmtId="164" fontId="7" fillId="0" borderId="0" xfId="2" applyNumberFormat="1" applyFont="1" applyBorder="1"/>
    <xf numFmtId="0" fontId="8" fillId="0" borderId="0" xfId="1" applyFont="1" applyAlignment="1">
      <alignment horizontal="center" vertical="center"/>
    </xf>
    <xf numFmtId="0" fontId="12" fillId="0" borderId="0" xfId="1" applyFont="1" applyAlignment="1">
      <alignment horizontal="center" vertical="center"/>
    </xf>
    <xf numFmtId="0" fontId="2" fillId="0" borderId="0" xfId="0" applyFont="1" applyBorder="1" applyAlignment="1">
      <alignment horizontal="center"/>
    </xf>
    <xf numFmtId="0" fontId="9" fillId="0" borderId="0" xfId="1" applyFont="1" applyBorder="1"/>
    <xf numFmtId="0" fontId="6" fillId="0" borderId="0" xfId="1" applyFont="1" applyBorder="1"/>
    <xf numFmtId="0" fontId="7" fillId="0" borderId="0" xfId="1" applyFont="1" applyBorder="1" applyProtection="1">
      <protection locked="0"/>
    </xf>
    <xf numFmtId="0" fontId="7" fillId="0" borderId="0" xfId="1" applyFont="1" applyBorder="1"/>
    <xf numFmtId="0" fontId="7" fillId="0" borderId="0" xfId="1" applyFont="1" applyBorder="1" applyAlignment="1">
      <alignment horizontal="center"/>
    </xf>
    <xf numFmtId="0" fontId="7" fillId="0" borderId="0" xfId="1" applyFont="1" applyBorder="1" applyAlignment="1" applyProtection="1">
      <alignment horizontal="left"/>
      <protection locked="0"/>
    </xf>
    <xf numFmtId="0" fontId="11" fillId="0" borderId="0" xfId="1" applyFont="1" applyBorder="1" applyAlignment="1">
      <alignment horizontal="center"/>
    </xf>
    <xf numFmtId="164" fontId="9" fillId="0" borderId="0" xfId="1" applyNumberFormat="1" applyFont="1" applyBorder="1"/>
    <xf numFmtId="0" fontId="7" fillId="0" borderId="0" xfId="1" applyFont="1" applyBorder="1" applyAlignment="1" applyProtection="1">
      <alignment horizontal="center"/>
      <protection locked="0"/>
    </xf>
    <xf numFmtId="0" fontId="2" fillId="0" borderId="0" xfId="0" applyFont="1" applyBorder="1" applyAlignment="1">
      <alignment horizontal="center" wrapText="1"/>
    </xf>
    <xf numFmtId="0" fontId="9" fillId="0" borderId="0" xfId="1" applyFont="1" applyAlignment="1">
      <alignment horizontal="right" vertical="center"/>
    </xf>
    <xf numFmtId="0" fontId="9" fillId="0" borderId="0" xfId="1" applyFont="1" applyAlignment="1">
      <alignment horizontal="right" vertical="center" wrapText="1"/>
    </xf>
    <xf numFmtId="0" fontId="7" fillId="0" borderId="0" xfId="1" applyNumberFormat="1" applyFont="1" applyBorder="1" applyAlignment="1">
      <alignment horizontal="center"/>
    </xf>
    <xf numFmtId="0" fontId="2" fillId="0" borderId="0" xfId="0" applyFont="1" applyAlignment="1">
      <alignment horizontal="center"/>
    </xf>
    <xf numFmtId="37" fontId="3" fillId="0" borderId="0" xfId="3" applyNumberFormat="1" applyFont="1"/>
    <xf numFmtId="37" fontId="1" fillId="0" borderId="0" xfId="0" applyNumberFormat="1" applyFont="1"/>
    <xf numFmtId="0" fontId="2" fillId="3" borderId="6" xfId="0" applyFont="1" applyFill="1" applyBorder="1" applyAlignment="1">
      <alignment horizontal="center"/>
    </xf>
    <xf numFmtId="0" fontId="2" fillId="3" borderId="7" xfId="0" applyFont="1" applyFill="1" applyBorder="1" applyAlignment="1">
      <alignment horizontal="center"/>
    </xf>
    <xf numFmtId="1" fontId="4" fillId="3" borderId="8" xfId="2" applyNumberFormat="1" applyFont="1" applyFill="1" applyBorder="1" applyAlignment="1">
      <alignment horizontal="center"/>
    </xf>
    <xf numFmtId="10" fontId="4" fillId="3" borderId="2" xfId="2" applyNumberFormat="1" applyFont="1" applyFill="1" applyBorder="1" applyAlignment="1">
      <alignment horizontal="center"/>
    </xf>
    <xf numFmtId="1" fontId="4" fillId="3" borderId="9" xfId="2" applyNumberFormat="1" applyFont="1" applyFill="1" applyBorder="1" applyAlignment="1">
      <alignment horizontal="center"/>
    </xf>
    <xf numFmtId="10" fontId="4" fillId="3" borderId="10" xfId="2" applyNumberFormat="1" applyFont="1" applyFill="1" applyBorder="1" applyAlignment="1">
      <alignment horizontal="center"/>
    </xf>
    <xf numFmtId="0" fontId="2" fillId="3" borderId="11" xfId="0" applyFont="1" applyFill="1" applyBorder="1" applyAlignment="1">
      <alignment horizontal="center"/>
    </xf>
    <xf numFmtId="165" fontId="4" fillId="3" borderId="2" xfId="2" applyNumberFormat="1" applyFont="1" applyFill="1" applyBorder="1" applyAlignment="1">
      <alignment horizontal="center"/>
    </xf>
    <xf numFmtId="165" fontId="4" fillId="3" borderId="10" xfId="2" applyNumberFormat="1" applyFont="1" applyFill="1" applyBorder="1" applyAlignment="1">
      <alignment horizontal="center"/>
    </xf>
    <xf numFmtId="0" fontId="16" fillId="2" borderId="0" xfId="2" applyNumberFormat="1" applyFont="1" applyFill="1" applyAlignment="1" applyProtection="1">
      <alignment horizontal="center" vertical="center"/>
      <protection locked="0"/>
    </xf>
    <xf numFmtId="39" fontId="7" fillId="0" borderId="0" xfId="2" applyNumberFormat="1" applyFont="1" applyBorder="1"/>
    <xf numFmtId="0" fontId="2" fillId="0" borderId="0" xfId="0" applyFont="1" applyAlignment="1">
      <alignment horizontal="center"/>
    </xf>
    <xf numFmtId="165" fontId="4" fillId="3" borderId="13" xfId="2" applyNumberFormat="1" applyFont="1" applyFill="1" applyBorder="1" applyAlignment="1">
      <alignment horizontal="center"/>
    </xf>
    <xf numFmtId="165" fontId="4" fillId="3" borderId="0" xfId="2" applyNumberFormat="1" applyFont="1" applyFill="1" applyBorder="1" applyAlignment="1">
      <alignment horizontal="center"/>
    </xf>
    <xf numFmtId="165" fontId="4" fillId="3" borderId="8" xfId="2" applyNumberFormat="1" applyFont="1" applyFill="1" applyBorder="1" applyAlignment="1">
      <alignment horizontal="center"/>
    </xf>
    <xf numFmtId="165" fontId="4" fillId="3" borderId="9" xfId="2" applyNumberFormat="1" applyFont="1" applyFill="1" applyBorder="1" applyAlignment="1">
      <alignment horizontal="center"/>
    </xf>
    <xf numFmtId="165" fontId="4" fillId="3" borderId="12" xfId="2" applyNumberFormat="1" applyFont="1" applyFill="1" applyBorder="1" applyAlignment="1">
      <alignment horizontal="center"/>
    </xf>
    <xf numFmtId="0" fontId="0" fillId="0" borderId="0" xfId="0" applyBorder="1" applyAlignment="1">
      <alignment horizontal="right"/>
    </xf>
    <xf numFmtId="0" fontId="4" fillId="0" borderId="0" xfId="1" applyAlignment="1" applyProtection="1">
      <alignment horizontal="center"/>
      <protection locked="0"/>
    </xf>
    <xf numFmtId="0" fontId="4" fillId="0" borderId="0" xfId="1" applyAlignment="1">
      <alignment horizontal="right" indent="1"/>
    </xf>
    <xf numFmtId="3" fontId="7" fillId="0" borderId="0" xfId="2" applyNumberFormat="1"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18" fillId="2" borderId="0" xfId="1" applyFont="1" applyFill="1" applyAlignment="1">
      <alignment horizontal="center" vertical="center" wrapText="1"/>
    </xf>
    <xf numFmtId="165" fontId="18" fillId="2" borderId="0" xfId="1" applyNumberFormat="1" applyFont="1" applyFill="1" applyAlignment="1">
      <alignment horizontal="center" vertical="center"/>
    </xf>
    <xf numFmtId="0" fontId="18" fillId="2" borderId="0" xfId="1" applyFont="1" applyFill="1" applyAlignment="1">
      <alignment horizontal="center" vertical="center"/>
    </xf>
    <xf numFmtId="0" fontId="18" fillId="2" borderId="0" xfId="1" applyFont="1" applyFill="1" applyAlignment="1" applyProtection="1">
      <alignment horizontal="center" vertical="center"/>
      <protection locked="0"/>
    </xf>
    <xf numFmtId="37" fontId="18" fillId="2" borderId="0" xfId="2" applyNumberFormat="1" applyFont="1" applyFill="1" applyAlignment="1" applyProtection="1">
      <alignment horizontal="center" vertical="center"/>
      <protection locked="0"/>
    </xf>
    <xf numFmtId="9" fontId="18" fillId="2" borderId="0" xfId="1" applyNumberFormat="1" applyFont="1" applyFill="1" applyAlignment="1" applyProtection="1">
      <alignment horizontal="center" vertical="center"/>
      <protection locked="0"/>
    </xf>
    <xf numFmtId="0" fontId="2" fillId="0" borderId="1" xfId="0" applyFont="1" applyBorder="1" applyAlignment="1">
      <alignment horizontal="center" wrapText="1"/>
    </xf>
    <xf numFmtId="0" fontId="0" fillId="0" borderId="0" xfId="0" applyAlignment="1">
      <alignment horizontal="center" vertical="center"/>
    </xf>
    <xf numFmtId="0" fontId="0" fillId="0" borderId="0" xfId="0" applyAlignment="1">
      <alignment vertical="top"/>
    </xf>
    <xf numFmtId="0" fontId="0" fillId="0" borderId="0" xfId="0" applyAlignment="1">
      <alignment vertical="top" wrapText="1"/>
    </xf>
    <xf numFmtId="0" fontId="21" fillId="0" borderId="0" xfId="0" applyFont="1" applyAlignment="1">
      <alignment horizontal="right"/>
    </xf>
    <xf numFmtId="0" fontId="22" fillId="0" borderId="0" xfId="4" applyAlignment="1">
      <alignment vertical="top" wrapText="1"/>
    </xf>
    <xf numFmtId="37" fontId="21" fillId="0" borderId="0" xfId="0" applyNumberFormat="1" applyFont="1"/>
    <xf numFmtId="166" fontId="1" fillId="0" borderId="0" xfId="5" applyNumberFormat="1" applyFont="1"/>
    <xf numFmtId="166" fontId="2" fillId="0" borderId="1" xfId="5" applyNumberFormat="1" applyFont="1" applyBorder="1" applyAlignment="1">
      <alignment horizontal="center"/>
    </xf>
    <xf numFmtId="166" fontId="0" fillId="0" borderId="0" xfId="5" applyNumberFormat="1" applyFont="1"/>
    <xf numFmtId="166" fontId="3" fillId="0" borderId="0" xfId="0" applyNumberFormat="1" applyFont="1"/>
    <xf numFmtId="166" fontId="21" fillId="0" borderId="0" xfId="0" applyNumberFormat="1" applyFont="1"/>
    <xf numFmtId="166" fontId="1" fillId="0" borderId="0" xfId="0" applyNumberFormat="1" applyFont="1" applyAlignment="1">
      <alignment horizontal="right"/>
    </xf>
    <xf numFmtId="44" fontId="7" fillId="0" borderId="0" xfId="3" applyFont="1" applyBorder="1" applyProtection="1"/>
    <xf numFmtId="164" fontId="7" fillId="0" borderId="0" xfId="2" applyNumberFormat="1" applyFont="1" applyBorder="1" applyProtection="1"/>
    <xf numFmtId="0" fontId="20" fillId="0" borderId="0" xfId="0" applyFont="1" applyAlignment="1">
      <alignment horizontal="lef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7" fillId="0" borderId="0" xfId="1" applyFont="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2" fillId="0" borderId="0" xfId="0" applyFont="1" applyAlignment="1">
      <alignment horizontal="center" vertical="center"/>
    </xf>
  </cellXfs>
  <cellStyles count="6">
    <cellStyle name="Comma" xfId="5" builtinId="3"/>
    <cellStyle name="Currency" xfId="3" builtinId="4"/>
    <cellStyle name="Currency 2" xfId="2" xr:uid="{BBAFDFDE-77BB-4FF2-93CA-493EF791A5B6}"/>
    <cellStyle name="Hyperlink" xfId="4" builtinId="8"/>
    <cellStyle name="Normal" xfId="0" builtinId="0"/>
    <cellStyle name="Normal 2" xfId="1" xr:uid="{16A278DE-4CC3-4692-A464-4C1456BAA4A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EUI</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'Cover Page'!$A$7:$A$11</c:f>
              <c:strCache>
                <c:ptCount val="5"/>
                <c:pt idx="0">
                  <c:v>2020-2021</c:v>
                </c:pt>
                <c:pt idx="1">
                  <c:v>2019-2020</c:v>
                </c:pt>
                <c:pt idx="2">
                  <c:v>2018-2019</c:v>
                </c:pt>
                <c:pt idx="3">
                  <c:v>2017-2018</c:v>
                </c:pt>
                <c:pt idx="4">
                  <c:v>2016-2017</c:v>
                </c:pt>
              </c:strCache>
            </c:strRef>
          </c:cat>
          <c:val>
            <c:numRef>
              <c:f>'Cover Page'!$E$7:$E$11</c:f>
              <c:numCache>
                <c:formatCode>#,##0.00_);\(#,##0.00\)</c:formatCode>
                <c:ptCount val="5"/>
                <c:pt idx="0">
                  <c:v>0</c:v>
                </c:pt>
                <c:pt idx="1">
                  <c:v>0</c:v>
                </c:pt>
                <c:pt idx="2">
                  <c:v>0</c:v>
                </c:pt>
                <c:pt idx="3">
                  <c:v>0</c:v>
                </c:pt>
                <c:pt idx="4">
                  <c:v>0</c:v>
                </c:pt>
              </c:numCache>
            </c:numRef>
          </c:val>
          <c:extLst>
            <c:ext xmlns:c16="http://schemas.microsoft.com/office/drawing/2014/chart" uri="{C3380CC4-5D6E-409C-BE32-E72D297353CC}">
              <c16:uniqueId val="{00000000-3876-43A2-A6D7-A001130D4CDE}"/>
            </c:ext>
          </c:extLst>
        </c:ser>
        <c:dLbls>
          <c:showLegendKey val="0"/>
          <c:showVal val="0"/>
          <c:showCatName val="0"/>
          <c:showSerName val="0"/>
          <c:showPercent val="0"/>
          <c:showBubbleSize val="0"/>
        </c:dLbls>
        <c:gapWidth val="219"/>
        <c:overlap val="-27"/>
        <c:axId val="124954880"/>
        <c:axId val="124950616"/>
      </c:barChart>
      <c:catAx>
        <c:axId val="12495488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950616"/>
        <c:crosses val="autoZero"/>
        <c:auto val="1"/>
        <c:lblAlgn val="ctr"/>
        <c:lblOffset val="100"/>
        <c:noMultiLvlLbl val="0"/>
      </c:catAx>
      <c:valAx>
        <c:axId val="124950616"/>
        <c:scaling>
          <c:orientation val="minMax"/>
        </c:scaling>
        <c:delete val="0"/>
        <c:axPos val="r"/>
        <c:majorGridlines>
          <c:spPr>
            <a:ln w="9525" cap="flat" cmpd="sng" algn="ctr">
              <a:solidFill>
                <a:schemeClr val="tx1">
                  <a:lumMod val="15000"/>
                  <a:lumOff val="85000"/>
                </a:schemeClr>
              </a:solidFill>
              <a:round/>
            </a:ln>
            <a:effectLst/>
          </c:spPr>
        </c:majorGridlines>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954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58189</xdr:colOff>
      <xdr:row>20</xdr:row>
      <xdr:rowOff>116378</xdr:rowOff>
    </xdr:from>
    <xdr:to>
      <xdr:col>7</xdr:col>
      <xdr:colOff>1113906</xdr:colOff>
      <xdr:row>36</xdr:row>
      <xdr:rowOff>141317</xdr:rowOff>
    </xdr:to>
    <xdr:graphicFrame macro="">
      <xdr:nvGraphicFramePr>
        <xdr:cNvPr id="3" name="Chart 2">
          <a:extLst>
            <a:ext uri="{FF2B5EF4-FFF2-40B4-BE49-F238E27FC236}">
              <a16:creationId xmlns:a16="http://schemas.microsoft.com/office/drawing/2014/main" id="{56481828-075E-4242-84E3-33819D22A8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ducation.alaska.gov/facilities/PM" TargetMode="External"/><Relationship Id="rId2" Type="http://schemas.openxmlformats.org/officeDocument/2006/relationships/hyperlink" Target="https://education.alaska.gov/facilities/docs/Cost_Model_Instructions-Tables_2021.pdf" TargetMode="External"/><Relationship Id="rId1" Type="http://schemas.openxmlformats.org/officeDocument/2006/relationships/hyperlink" Target="https://education.alaska.gov/facilities/publication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397CE-940B-49A9-A397-1382F9569FE3}">
  <dimension ref="A1:A11"/>
  <sheetViews>
    <sheetView workbookViewId="0"/>
  </sheetViews>
  <sheetFormatPr defaultRowHeight="15" x14ac:dyDescent="0.25"/>
  <cols>
    <col min="1" max="1" width="87.42578125" bestFit="1" customWidth="1"/>
  </cols>
  <sheetData>
    <row r="1" spans="1:1" s="72" customFormat="1" ht="35.450000000000003" customHeight="1" x14ac:dyDescent="0.25">
      <c r="A1" s="86" t="s">
        <v>88</v>
      </c>
    </row>
    <row r="2" spans="1:1" ht="142.9" customHeight="1" x14ac:dyDescent="0.25">
      <c r="A2" s="74" t="s">
        <v>100</v>
      </c>
    </row>
    <row r="3" spans="1:1" s="73" customFormat="1" ht="255" x14ac:dyDescent="0.25">
      <c r="A3" s="74" t="s">
        <v>102</v>
      </c>
    </row>
    <row r="4" spans="1:1" s="73" customFormat="1" ht="90" x14ac:dyDescent="0.25">
      <c r="A4" s="74" t="s">
        <v>90</v>
      </c>
    </row>
    <row r="5" spans="1:1" s="73" customFormat="1" ht="75" x14ac:dyDescent="0.25">
      <c r="A5" s="74" t="s">
        <v>89</v>
      </c>
    </row>
    <row r="6" spans="1:1" s="73" customFormat="1" ht="90" x14ac:dyDescent="0.25">
      <c r="A6" s="74" t="s">
        <v>91</v>
      </c>
    </row>
    <row r="7" spans="1:1" s="73" customFormat="1" ht="225" x14ac:dyDescent="0.25">
      <c r="A7" s="74" t="s">
        <v>101</v>
      </c>
    </row>
    <row r="8" spans="1:1" ht="150" x14ac:dyDescent="0.25">
      <c r="A8" s="74" t="s">
        <v>94</v>
      </c>
    </row>
    <row r="9" spans="1:1" ht="18.600000000000001" customHeight="1" x14ac:dyDescent="0.25">
      <c r="A9" s="76" t="s">
        <v>92</v>
      </c>
    </row>
    <row r="10" spans="1:1" ht="18.600000000000001" customHeight="1" x14ac:dyDescent="0.25">
      <c r="A10" s="76" t="s">
        <v>93</v>
      </c>
    </row>
    <row r="11" spans="1:1" ht="18.600000000000001" customHeight="1" x14ac:dyDescent="0.25">
      <c r="A11" s="76" t="s">
        <v>103</v>
      </c>
    </row>
  </sheetData>
  <hyperlinks>
    <hyperlink ref="A10" r:id="rId1" display="Facilities Publication webpage" xr:uid="{A7550403-6733-48A0-BBFD-BF60FA1C7EC2}"/>
    <hyperlink ref="A11" r:id="rId2" location="page=44" xr:uid="{AE48980B-AC9E-4577-8AC6-E03A15F69F15}"/>
    <hyperlink ref="A9" r:id="rId3" xr:uid="{B55DC363-F1D3-43B7-B8A5-7F7D775ADCE7}"/>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4CECF-D190-49AF-8BC6-3CE1AFEC7513}">
  <sheetPr>
    <pageSetUpPr fitToPage="1"/>
  </sheetPr>
  <dimension ref="A1:O18"/>
  <sheetViews>
    <sheetView workbookViewId="0">
      <selection sqref="A1:M1"/>
    </sheetView>
  </sheetViews>
  <sheetFormatPr defaultRowHeight="15" x14ac:dyDescent="0.25"/>
  <cols>
    <col min="1" max="1" width="14.140625" customWidth="1"/>
    <col min="14" max="14" width="14.140625" customWidth="1"/>
  </cols>
  <sheetData>
    <row r="1" spans="1:15" ht="28.5" customHeight="1" x14ac:dyDescent="0.25">
      <c r="A1" s="94" t="s">
        <v>39</v>
      </c>
      <c r="B1" s="94"/>
      <c r="C1" s="94"/>
      <c r="D1" s="94"/>
      <c r="E1" s="94"/>
      <c r="F1" s="94"/>
      <c r="G1" s="94"/>
      <c r="H1" s="94"/>
      <c r="I1" s="94"/>
      <c r="J1" s="94"/>
      <c r="K1" s="94"/>
      <c r="L1" s="94"/>
      <c r="M1" s="94"/>
    </row>
    <row r="2" spans="1:15" x14ac:dyDescent="0.25">
      <c r="A2" s="6" t="s">
        <v>29</v>
      </c>
      <c r="B2" s="7">
        <f t="shared" ref="B2:M2" si="0">MIN(B4:B19)</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5" s="11"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25</v>
      </c>
      <c r="O3" s="25"/>
    </row>
    <row r="4" spans="1:15" x14ac:dyDescent="0.25">
      <c r="A4" s="3" t="s">
        <v>1</v>
      </c>
      <c r="M4" s="2"/>
      <c r="N4">
        <f t="shared" ref="N4:N13" si="1">SUM(B4:M4)</f>
        <v>0</v>
      </c>
    </row>
    <row r="5" spans="1:15" x14ac:dyDescent="0.25">
      <c r="A5" s="3" t="s">
        <v>2</v>
      </c>
      <c r="M5" s="2"/>
      <c r="N5">
        <f t="shared" si="1"/>
        <v>0</v>
      </c>
    </row>
    <row r="6" spans="1:15" x14ac:dyDescent="0.25">
      <c r="A6" s="3" t="s">
        <v>3</v>
      </c>
      <c r="M6" s="2"/>
      <c r="N6">
        <f t="shared" si="1"/>
        <v>0</v>
      </c>
    </row>
    <row r="7" spans="1:15" x14ac:dyDescent="0.25">
      <c r="A7" s="3" t="s">
        <v>4</v>
      </c>
      <c r="M7" s="2"/>
      <c r="N7">
        <f t="shared" si="1"/>
        <v>0</v>
      </c>
    </row>
    <row r="8" spans="1:15" x14ac:dyDescent="0.25">
      <c r="A8" s="3" t="s">
        <v>5</v>
      </c>
      <c r="M8" s="2"/>
      <c r="N8">
        <f t="shared" si="1"/>
        <v>0</v>
      </c>
    </row>
    <row r="9" spans="1:15" x14ac:dyDescent="0.25">
      <c r="A9" s="3" t="s">
        <v>6</v>
      </c>
      <c r="M9" s="2"/>
      <c r="N9">
        <f t="shared" si="1"/>
        <v>0</v>
      </c>
    </row>
    <row r="10" spans="1:15" x14ac:dyDescent="0.25">
      <c r="A10" s="3" t="s">
        <v>7</v>
      </c>
      <c r="M10" s="2"/>
      <c r="N10">
        <f t="shared" si="1"/>
        <v>0</v>
      </c>
    </row>
    <row r="11" spans="1:15" x14ac:dyDescent="0.25">
      <c r="A11" s="3" t="s">
        <v>8</v>
      </c>
      <c r="M11" s="2"/>
      <c r="N11">
        <f t="shared" si="1"/>
        <v>0</v>
      </c>
    </row>
    <row r="12" spans="1:15" x14ac:dyDescent="0.25">
      <c r="A12" s="3" t="s">
        <v>9</v>
      </c>
      <c r="M12" s="2"/>
      <c r="N12">
        <f t="shared" si="1"/>
        <v>0</v>
      </c>
    </row>
    <row r="13" spans="1:15" x14ac:dyDescent="0.25">
      <c r="A13" s="3" t="s">
        <v>10</v>
      </c>
      <c r="M13" s="2"/>
      <c r="N13">
        <f t="shared" si="1"/>
        <v>0</v>
      </c>
    </row>
    <row r="14" spans="1:15" x14ac:dyDescent="0.25">
      <c r="A14" s="3" t="s">
        <v>95</v>
      </c>
      <c r="M14" s="2"/>
      <c r="N14">
        <f t="shared" ref="N14:N18" si="2">SUM(B14:M14)</f>
        <v>0</v>
      </c>
    </row>
    <row r="15" spans="1:15" x14ac:dyDescent="0.25">
      <c r="A15" s="3" t="s">
        <v>96</v>
      </c>
      <c r="M15" s="2"/>
      <c r="N15">
        <f t="shared" si="2"/>
        <v>0</v>
      </c>
    </row>
    <row r="16" spans="1:15" x14ac:dyDescent="0.25">
      <c r="A16" s="3" t="s">
        <v>97</v>
      </c>
      <c r="M16" s="2"/>
      <c r="N16">
        <f t="shared" si="2"/>
        <v>0</v>
      </c>
    </row>
    <row r="17" spans="1:14" x14ac:dyDescent="0.25">
      <c r="A17" s="3" t="s">
        <v>98</v>
      </c>
      <c r="M17" s="2"/>
      <c r="N17">
        <f t="shared" si="2"/>
        <v>0</v>
      </c>
    </row>
    <row r="18" spans="1:14" x14ac:dyDescent="0.25">
      <c r="A18" s="3" t="s">
        <v>99</v>
      </c>
      <c r="M18" s="2"/>
      <c r="N18">
        <f t="shared" si="2"/>
        <v>0</v>
      </c>
    </row>
  </sheetData>
  <mergeCells count="1">
    <mergeCell ref="A1:M1"/>
  </mergeCells>
  <phoneticPr fontId="19" type="noConversion"/>
  <pageMargins left="0.7" right="0.7" top="0.75" bottom="0.75" header="0.3" footer="0.3"/>
  <pageSetup scale="92"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CD746-E1C9-42DB-AFCF-1B2C3D51559B}">
  <dimension ref="A1:O18"/>
  <sheetViews>
    <sheetView workbookViewId="0">
      <selection sqref="A1:M1"/>
    </sheetView>
  </sheetViews>
  <sheetFormatPr defaultRowHeight="15" x14ac:dyDescent="0.25"/>
  <cols>
    <col min="1" max="1" width="14.140625" style="4" customWidth="1"/>
    <col min="14" max="14" width="14.140625" customWidth="1"/>
    <col min="15" max="15" width="16" customWidth="1"/>
  </cols>
  <sheetData>
    <row r="1" spans="1:15" ht="28.5" customHeight="1" x14ac:dyDescent="0.25">
      <c r="A1" s="94" t="s">
        <v>62</v>
      </c>
      <c r="B1" s="94"/>
      <c r="C1" s="94"/>
      <c r="D1" s="94"/>
      <c r="E1" s="94"/>
      <c r="F1" s="94"/>
      <c r="G1" s="94"/>
      <c r="H1" s="94"/>
      <c r="I1" s="94"/>
      <c r="J1" s="94"/>
      <c r="K1" s="94"/>
      <c r="L1" s="94"/>
      <c r="M1" s="94"/>
    </row>
    <row r="2" spans="1:15" x14ac:dyDescent="0.25">
      <c r="A2" s="6" t="s">
        <v>23</v>
      </c>
      <c r="B2" s="7">
        <f t="shared" ref="B2:M2" si="0">MIN(B4:B27)</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5" s="53"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68</v>
      </c>
      <c r="O3" s="1" t="s">
        <v>63</v>
      </c>
    </row>
    <row r="4" spans="1:15" x14ac:dyDescent="0.25">
      <c r="A4" s="3" t="s">
        <v>1</v>
      </c>
      <c r="M4" s="2"/>
      <c r="N4">
        <f t="shared" ref="N4:N13" si="1">SUM(B4:M4)</f>
        <v>0</v>
      </c>
      <c r="O4">
        <f t="shared" ref="O4:O18" si="2">N4*19882000</f>
        <v>0</v>
      </c>
    </row>
    <row r="5" spans="1:15" x14ac:dyDescent="0.25">
      <c r="A5" s="3" t="s">
        <v>2</v>
      </c>
      <c r="M5" s="2"/>
      <c r="N5">
        <f t="shared" si="1"/>
        <v>0</v>
      </c>
      <c r="O5">
        <f t="shared" si="2"/>
        <v>0</v>
      </c>
    </row>
    <row r="6" spans="1:15" x14ac:dyDescent="0.25">
      <c r="A6" s="3" t="s">
        <v>3</v>
      </c>
      <c r="M6" s="2"/>
      <c r="N6">
        <f t="shared" si="1"/>
        <v>0</v>
      </c>
      <c r="O6">
        <f t="shared" si="2"/>
        <v>0</v>
      </c>
    </row>
    <row r="7" spans="1:15" x14ac:dyDescent="0.25">
      <c r="A7" s="3" t="s">
        <v>4</v>
      </c>
      <c r="M7" s="2"/>
      <c r="N7">
        <f t="shared" si="1"/>
        <v>0</v>
      </c>
      <c r="O7">
        <f t="shared" si="2"/>
        <v>0</v>
      </c>
    </row>
    <row r="8" spans="1:15" x14ac:dyDescent="0.25">
      <c r="A8" s="3" t="s">
        <v>5</v>
      </c>
      <c r="M8" s="2"/>
      <c r="N8">
        <f t="shared" si="1"/>
        <v>0</v>
      </c>
      <c r="O8">
        <f t="shared" si="2"/>
        <v>0</v>
      </c>
    </row>
    <row r="9" spans="1:15" x14ac:dyDescent="0.25">
      <c r="A9" s="3" t="s">
        <v>6</v>
      </c>
      <c r="M9" s="2"/>
      <c r="N9">
        <f t="shared" si="1"/>
        <v>0</v>
      </c>
      <c r="O9">
        <f t="shared" si="2"/>
        <v>0</v>
      </c>
    </row>
    <row r="10" spans="1:15" x14ac:dyDescent="0.25">
      <c r="A10" s="3" t="s">
        <v>7</v>
      </c>
      <c r="M10" s="2"/>
      <c r="N10">
        <f t="shared" si="1"/>
        <v>0</v>
      </c>
      <c r="O10">
        <f t="shared" si="2"/>
        <v>0</v>
      </c>
    </row>
    <row r="11" spans="1:15" x14ac:dyDescent="0.25">
      <c r="A11" s="3" t="s">
        <v>8</v>
      </c>
      <c r="M11" s="2"/>
      <c r="N11">
        <f t="shared" si="1"/>
        <v>0</v>
      </c>
      <c r="O11">
        <f t="shared" si="2"/>
        <v>0</v>
      </c>
    </row>
    <row r="12" spans="1:15" x14ac:dyDescent="0.25">
      <c r="A12" s="3" t="s">
        <v>9</v>
      </c>
      <c r="M12" s="2"/>
      <c r="N12">
        <f t="shared" si="1"/>
        <v>0</v>
      </c>
      <c r="O12">
        <f t="shared" si="2"/>
        <v>0</v>
      </c>
    </row>
    <row r="13" spans="1:15" x14ac:dyDescent="0.25">
      <c r="A13" s="3" t="s">
        <v>10</v>
      </c>
      <c r="M13" s="2"/>
      <c r="N13">
        <f t="shared" si="1"/>
        <v>0</v>
      </c>
      <c r="O13">
        <f t="shared" si="2"/>
        <v>0</v>
      </c>
    </row>
    <row r="14" spans="1:15" x14ac:dyDescent="0.25">
      <c r="A14" s="3" t="s">
        <v>95</v>
      </c>
      <c r="M14" s="2"/>
      <c r="N14">
        <f t="shared" ref="N14:N18" si="3">SUM(B14:M14)</f>
        <v>0</v>
      </c>
      <c r="O14">
        <f t="shared" si="2"/>
        <v>0</v>
      </c>
    </row>
    <row r="15" spans="1:15" x14ac:dyDescent="0.25">
      <c r="A15" s="3" t="s">
        <v>96</v>
      </c>
      <c r="M15" s="2"/>
      <c r="N15">
        <f t="shared" si="3"/>
        <v>0</v>
      </c>
      <c r="O15">
        <f t="shared" si="2"/>
        <v>0</v>
      </c>
    </row>
    <row r="16" spans="1:15" x14ac:dyDescent="0.25">
      <c r="A16" s="3" t="s">
        <v>97</v>
      </c>
      <c r="M16" s="2"/>
      <c r="N16">
        <f t="shared" si="3"/>
        <v>0</v>
      </c>
      <c r="O16">
        <f t="shared" si="2"/>
        <v>0</v>
      </c>
    </row>
    <row r="17" spans="1:15" x14ac:dyDescent="0.25">
      <c r="A17" s="3" t="s">
        <v>98</v>
      </c>
      <c r="M17" s="2"/>
      <c r="N17">
        <f t="shared" si="3"/>
        <v>0</v>
      </c>
      <c r="O17">
        <f t="shared" si="2"/>
        <v>0</v>
      </c>
    </row>
    <row r="18" spans="1:15" x14ac:dyDescent="0.25">
      <c r="A18" s="3" t="s">
        <v>99</v>
      </c>
      <c r="M18" s="2"/>
      <c r="N18">
        <f t="shared" si="3"/>
        <v>0</v>
      </c>
      <c r="O18">
        <f t="shared" si="2"/>
        <v>0</v>
      </c>
    </row>
  </sheetData>
  <mergeCells count="1">
    <mergeCell ref="A1:M1"/>
  </mergeCells>
  <phoneticPr fontId="19" type="noConversion"/>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5BDA-5B11-42E1-9CE0-77D8CAA6AA81}">
  <sheetPr>
    <pageSetUpPr fitToPage="1"/>
  </sheetPr>
  <dimension ref="A1:N19"/>
  <sheetViews>
    <sheetView workbookViewId="0">
      <selection sqref="A1:M1"/>
    </sheetView>
  </sheetViews>
  <sheetFormatPr defaultRowHeight="15" x14ac:dyDescent="0.25"/>
  <cols>
    <col min="1" max="1" width="14.140625" customWidth="1"/>
    <col min="14" max="14" width="14.140625" customWidth="1"/>
  </cols>
  <sheetData>
    <row r="1" spans="1:14" ht="28.5" customHeight="1" x14ac:dyDescent="0.25">
      <c r="A1" s="94" t="s">
        <v>42</v>
      </c>
      <c r="B1" s="94"/>
      <c r="C1" s="94"/>
      <c r="D1" s="94"/>
      <c r="E1" s="94"/>
      <c r="F1" s="94"/>
      <c r="G1" s="94"/>
      <c r="H1" s="94"/>
      <c r="I1" s="94"/>
      <c r="J1" s="94"/>
      <c r="K1" s="94"/>
      <c r="L1" s="94"/>
      <c r="M1" s="94"/>
    </row>
    <row r="2" spans="1:14" x14ac:dyDescent="0.25">
      <c r="A2" s="6" t="s">
        <v>29</v>
      </c>
      <c r="B2" s="7">
        <f t="shared" ref="B2:M2" si="0">MIN(B4:B19)</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4" s="39"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25</v>
      </c>
    </row>
    <row r="4" spans="1:14" x14ac:dyDescent="0.25">
      <c r="A4" s="3" t="s">
        <v>1</v>
      </c>
      <c r="M4" s="2"/>
      <c r="N4">
        <f t="shared" ref="N4:N13" si="1">SUM(B4:M4)</f>
        <v>0</v>
      </c>
    </row>
    <row r="5" spans="1:14" x14ac:dyDescent="0.25">
      <c r="A5" s="3" t="s">
        <v>2</v>
      </c>
      <c r="M5" s="2"/>
      <c r="N5">
        <f t="shared" si="1"/>
        <v>0</v>
      </c>
    </row>
    <row r="6" spans="1:14" x14ac:dyDescent="0.25">
      <c r="A6" s="3" t="s">
        <v>3</v>
      </c>
      <c r="M6" s="2"/>
      <c r="N6">
        <f t="shared" si="1"/>
        <v>0</v>
      </c>
    </row>
    <row r="7" spans="1:14" x14ac:dyDescent="0.25">
      <c r="A7" s="3" t="s">
        <v>4</v>
      </c>
      <c r="M7" s="2"/>
      <c r="N7">
        <f t="shared" si="1"/>
        <v>0</v>
      </c>
    </row>
    <row r="8" spans="1:14" x14ac:dyDescent="0.25">
      <c r="A8" s="3" t="s">
        <v>5</v>
      </c>
      <c r="M8" s="2"/>
      <c r="N8">
        <f t="shared" si="1"/>
        <v>0</v>
      </c>
    </row>
    <row r="9" spans="1:14" x14ac:dyDescent="0.25">
      <c r="A9" s="3" t="s">
        <v>6</v>
      </c>
      <c r="M9" s="2"/>
      <c r="N9">
        <f t="shared" si="1"/>
        <v>0</v>
      </c>
    </row>
    <row r="10" spans="1:14" x14ac:dyDescent="0.25">
      <c r="A10" s="3" t="s">
        <v>7</v>
      </c>
      <c r="M10" s="2"/>
      <c r="N10">
        <f t="shared" si="1"/>
        <v>0</v>
      </c>
    </row>
    <row r="11" spans="1:14" x14ac:dyDescent="0.25">
      <c r="A11" s="3" t="s">
        <v>8</v>
      </c>
      <c r="M11" s="2"/>
      <c r="N11">
        <f t="shared" si="1"/>
        <v>0</v>
      </c>
    </row>
    <row r="12" spans="1:14" x14ac:dyDescent="0.25">
      <c r="A12" s="3" t="s">
        <v>9</v>
      </c>
      <c r="M12" s="2"/>
      <c r="N12">
        <f t="shared" si="1"/>
        <v>0</v>
      </c>
    </row>
    <row r="13" spans="1:14" x14ac:dyDescent="0.25">
      <c r="A13" s="3" t="s">
        <v>10</v>
      </c>
      <c r="M13" s="2"/>
      <c r="N13">
        <f t="shared" si="1"/>
        <v>0</v>
      </c>
    </row>
    <row r="14" spans="1:14" x14ac:dyDescent="0.25">
      <c r="A14" s="3" t="s">
        <v>95</v>
      </c>
      <c r="M14" s="2"/>
      <c r="N14">
        <f t="shared" ref="N14:N18" si="2">SUM(B14:M14)</f>
        <v>0</v>
      </c>
    </row>
    <row r="15" spans="1:14" x14ac:dyDescent="0.25">
      <c r="A15" s="3" t="s">
        <v>96</v>
      </c>
      <c r="M15" s="2"/>
      <c r="N15">
        <f t="shared" si="2"/>
        <v>0</v>
      </c>
    </row>
    <row r="16" spans="1:14" x14ac:dyDescent="0.25">
      <c r="A16" s="3" t="s">
        <v>97</v>
      </c>
      <c r="M16" s="2"/>
      <c r="N16">
        <f t="shared" si="2"/>
        <v>0</v>
      </c>
    </row>
    <row r="17" spans="1:14" x14ac:dyDescent="0.25">
      <c r="A17" s="3" t="s">
        <v>98</v>
      </c>
      <c r="M17" s="2"/>
      <c r="N17">
        <f t="shared" si="2"/>
        <v>0</v>
      </c>
    </row>
    <row r="18" spans="1:14" x14ac:dyDescent="0.25">
      <c r="A18" s="3" t="s">
        <v>99</v>
      </c>
      <c r="M18" s="2"/>
      <c r="N18">
        <f t="shared" si="2"/>
        <v>0</v>
      </c>
    </row>
    <row r="19" spans="1:14" x14ac:dyDescent="0.25">
      <c r="A19" s="3"/>
    </row>
  </sheetData>
  <mergeCells count="1">
    <mergeCell ref="A1:M1"/>
  </mergeCells>
  <phoneticPr fontId="19" type="noConversion"/>
  <pageMargins left="0.7" right="0.7" top="0.75" bottom="0.75" header="0.3" footer="0.3"/>
  <pageSetup scale="92" orientation="landscape"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4F633-7B66-448D-9CB2-E642C0805E7C}">
  <dimension ref="A1:J30"/>
  <sheetViews>
    <sheetView zoomScale="120" zoomScaleNormal="120" workbookViewId="0">
      <selection activeCell="B3" sqref="B3"/>
    </sheetView>
  </sheetViews>
  <sheetFormatPr defaultColWidth="8.140625" defaultRowHeight="12.75" x14ac:dyDescent="0.2"/>
  <cols>
    <col min="1" max="3" width="14.5703125" style="14" customWidth="1"/>
    <col min="4" max="4" width="15.42578125" style="14" customWidth="1"/>
    <col min="5" max="7" width="14.5703125" style="14" customWidth="1"/>
    <col min="8" max="8" width="15.42578125" style="14" customWidth="1"/>
    <col min="9" max="9" width="12.5703125" style="14" customWidth="1"/>
    <col min="10" max="10" width="9.5703125" style="14" customWidth="1"/>
    <col min="11" max="16384" width="8.140625" style="14"/>
  </cols>
  <sheetData>
    <row r="1" spans="1:10" s="12" customFormat="1" ht="26.25" customHeight="1" x14ac:dyDescent="0.25">
      <c r="A1" s="87" t="s">
        <v>56</v>
      </c>
      <c r="B1" s="88"/>
      <c r="C1" s="88"/>
      <c r="D1" s="88"/>
      <c r="E1" s="88"/>
      <c r="F1" s="88"/>
      <c r="G1" s="88"/>
      <c r="H1" s="89"/>
      <c r="I1" s="23"/>
      <c r="J1" s="23"/>
    </row>
    <row r="2" spans="1:10" s="12" customFormat="1" ht="16.350000000000001" customHeight="1" x14ac:dyDescent="0.25">
      <c r="A2" s="90" t="s">
        <v>59</v>
      </c>
      <c r="B2" s="90"/>
      <c r="C2" s="90"/>
      <c r="D2" s="90"/>
      <c r="E2" s="90"/>
      <c r="F2" s="90"/>
      <c r="G2" s="90"/>
      <c r="H2" s="90"/>
      <c r="I2" s="24"/>
      <c r="J2" s="24"/>
    </row>
    <row r="3" spans="1:10" s="13" customFormat="1" ht="25.5" x14ac:dyDescent="0.25">
      <c r="A3" s="36" t="s">
        <v>40</v>
      </c>
      <c r="B3" s="67">
        <v>2021</v>
      </c>
      <c r="C3" s="37" t="s">
        <v>30</v>
      </c>
      <c r="D3" s="65" t="s">
        <v>60</v>
      </c>
      <c r="E3" s="37" t="s">
        <v>31</v>
      </c>
      <c r="F3" s="68" t="s">
        <v>61</v>
      </c>
      <c r="G3" s="37" t="s">
        <v>32</v>
      </c>
      <c r="H3" s="69">
        <v>0</v>
      </c>
      <c r="I3" s="16"/>
      <c r="J3" s="15"/>
    </row>
    <row r="4" spans="1:10" s="13" customFormat="1" ht="15" x14ac:dyDescent="0.25">
      <c r="A4" s="36" t="s">
        <v>41</v>
      </c>
      <c r="B4" s="9" t="s">
        <v>28</v>
      </c>
      <c r="C4" s="40">
        <f>MIN(D7:D11)</f>
        <v>0</v>
      </c>
      <c r="D4" s="75" t="s">
        <v>26</v>
      </c>
      <c r="E4" s="77">
        <f>AVERAGE(D7:D11)</f>
        <v>0</v>
      </c>
      <c r="F4" s="10" t="s">
        <v>27</v>
      </c>
      <c r="G4" s="41">
        <f>MAX(D7:D11)</f>
        <v>0</v>
      </c>
      <c r="H4" s="15">
        <v>10350</v>
      </c>
      <c r="I4" s="16"/>
      <c r="J4" s="15"/>
    </row>
    <row r="5" spans="1:10" x14ac:dyDescent="0.2">
      <c r="A5" s="17"/>
      <c r="B5" s="18"/>
      <c r="C5" s="19"/>
      <c r="D5" s="18"/>
      <c r="E5" s="20"/>
      <c r="F5" s="18"/>
      <c r="G5" s="20"/>
      <c r="H5" s="21"/>
      <c r="I5" s="20"/>
      <c r="J5" s="18"/>
    </row>
    <row r="6" spans="1:10" s="27" customFormat="1" ht="15.75" thickBot="1" x14ac:dyDescent="0.3">
      <c r="A6" s="1" t="s">
        <v>0</v>
      </c>
      <c r="B6" s="1" t="s">
        <v>25</v>
      </c>
      <c r="C6" s="1" t="s">
        <v>43</v>
      </c>
      <c r="D6" s="1" t="s">
        <v>34</v>
      </c>
      <c r="E6" s="1" t="s">
        <v>35</v>
      </c>
      <c r="G6" s="42" t="s">
        <v>44</v>
      </c>
      <c r="H6" s="43" t="s">
        <v>45</v>
      </c>
      <c r="I6" s="22"/>
      <c r="J6" s="22"/>
    </row>
    <row r="7" spans="1:10" s="27" customFormat="1" x14ac:dyDescent="0.2">
      <c r="A7" s="60" t="str">
        <f>_xlfn.TEXTJOIN("-",0,$B$3-1,$B$3)</f>
        <v>2020-2021</v>
      </c>
      <c r="B7" s="61">
        <f>VLOOKUP(A7,'BTU Summary'!$A$4:$I$29,9,TRUE)</f>
        <v>0</v>
      </c>
      <c r="C7" s="38" t="e">
        <f>(B7/$H$3)/1000</f>
        <v>#DIV/0!</v>
      </c>
      <c r="D7" s="62">
        <f>VLOOKUP(A7,'Degree Days'!$A$3:$N$28,14,TRUE)</f>
        <v>0</v>
      </c>
      <c r="E7" s="52" t="e">
        <f>1/(D7/$H$4)*C7</f>
        <v>#DIV/0!</v>
      </c>
      <c r="F7" s="22"/>
      <c r="G7" s="44">
        <v>150</v>
      </c>
      <c r="H7" s="45" t="e">
        <f t="shared" ref="H7:H10" si="0">(E7/G7)-1</f>
        <v>#DIV/0!</v>
      </c>
      <c r="I7" s="22"/>
      <c r="J7" s="22"/>
    </row>
    <row r="8" spans="1:10" s="27" customFormat="1" x14ac:dyDescent="0.2">
      <c r="A8" s="60" t="str">
        <f>_xlfn.TEXTJOIN("-",0,$B$3-2,$B$3-1)</f>
        <v>2019-2020</v>
      </c>
      <c r="B8" s="61">
        <f>VLOOKUP(A8,'BTU Summary'!$A$4:$I$29,9,TRUE)</f>
        <v>0</v>
      </c>
      <c r="C8" s="38" t="e">
        <f t="shared" ref="C8:C11" si="1">(B8/$H$3)/1000</f>
        <v>#DIV/0!</v>
      </c>
      <c r="D8" s="62">
        <f>VLOOKUP(A8,'Degree Days'!$A$3:$N$28,14,TRUE)</f>
        <v>0</v>
      </c>
      <c r="E8" s="52" t="e">
        <f>1/(D8/$H$4)*C8</f>
        <v>#DIV/0!</v>
      </c>
      <c r="F8" s="22"/>
      <c r="G8" s="44">
        <v>150</v>
      </c>
      <c r="H8" s="45" t="e">
        <f t="shared" si="0"/>
        <v>#DIV/0!</v>
      </c>
      <c r="I8" s="22"/>
      <c r="J8" s="22"/>
    </row>
    <row r="9" spans="1:10" s="27" customFormat="1" x14ac:dyDescent="0.2">
      <c r="A9" s="60" t="str">
        <f>_xlfn.TEXTJOIN("-",0,$B$3-3,$B$3-2)</f>
        <v>2018-2019</v>
      </c>
      <c r="B9" s="61">
        <f>VLOOKUP(A9,'BTU Summary'!$A$4:$I$29,9,TRUE)</f>
        <v>0</v>
      </c>
      <c r="C9" s="38" t="e">
        <f t="shared" si="1"/>
        <v>#DIV/0!</v>
      </c>
      <c r="D9" s="62">
        <f>VLOOKUP(A9,'Degree Days'!$A$3:$N$28,14,TRUE)</f>
        <v>0</v>
      </c>
      <c r="E9" s="52" t="e">
        <f t="shared" ref="E9:E11" si="2">1/(D9/$H$4)*C9</f>
        <v>#DIV/0!</v>
      </c>
      <c r="F9" s="22"/>
      <c r="G9" s="44">
        <v>150</v>
      </c>
      <c r="H9" s="45" t="e">
        <f t="shared" si="0"/>
        <v>#DIV/0!</v>
      </c>
      <c r="I9" s="22"/>
      <c r="J9" s="22"/>
    </row>
    <row r="10" spans="1:10" s="27" customFormat="1" x14ac:dyDescent="0.2">
      <c r="A10" s="60" t="str">
        <f>_xlfn.TEXTJOIN("-",0,$B$3-4,$B$3-3)</f>
        <v>2017-2018</v>
      </c>
      <c r="B10" s="61">
        <f>VLOOKUP(A10,'BTU Summary'!$A$4:$I$29,9,TRUE)</f>
        <v>0</v>
      </c>
      <c r="C10" s="38" t="e">
        <f t="shared" si="1"/>
        <v>#DIV/0!</v>
      </c>
      <c r="D10" s="62">
        <f>VLOOKUP(A10,'Degree Days'!$A$3:$N$28,14,TRUE)</f>
        <v>0</v>
      </c>
      <c r="E10" s="52" t="e">
        <f t="shared" si="2"/>
        <v>#DIV/0!</v>
      </c>
      <c r="F10" s="22"/>
      <c r="G10" s="44">
        <v>150</v>
      </c>
      <c r="H10" s="45" t="e">
        <f t="shared" si="0"/>
        <v>#DIV/0!</v>
      </c>
      <c r="I10" s="22"/>
      <c r="J10" s="22"/>
    </row>
    <row r="11" spans="1:10" s="27" customFormat="1" x14ac:dyDescent="0.2">
      <c r="A11" s="60" t="str">
        <f>_xlfn.TEXTJOIN("-",0,$B$3-5,$B$3-4)</f>
        <v>2016-2017</v>
      </c>
      <c r="B11" s="61">
        <f>VLOOKUP(A11,'BTU Summary'!$A$4:$I$29,9,TRUE)</f>
        <v>0</v>
      </c>
      <c r="C11" s="38" t="e">
        <f t="shared" si="1"/>
        <v>#DIV/0!</v>
      </c>
      <c r="D11" s="62">
        <f>VLOOKUP(A11,'Degree Days'!$A$3:$N$28,14,TRUE)</f>
        <v>0</v>
      </c>
      <c r="E11" s="52" t="e">
        <f t="shared" si="2"/>
        <v>#DIV/0!</v>
      </c>
      <c r="F11" s="22"/>
      <c r="G11" s="46">
        <v>150</v>
      </c>
      <c r="H11" s="47" t="e">
        <f>(E11/G11)-1</f>
        <v>#DIV/0!</v>
      </c>
      <c r="I11" s="22"/>
      <c r="J11" s="22"/>
    </row>
    <row r="12" spans="1:10" s="27" customFormat="1" x14ac:dyDescent="0.2">
      <c r="A12" s="34"/>
      <c r="B12" s="29"/>
      <c r="C12" s="30"/>
      <c r="D12" s="22"/>
      <c r="E12" s="22"/>
      <c r="F12" s="22"/>
      <c r="G12" s="22"/>
      <c r="H12" s="22"/>
      <c r="I12" s="22"/>
      <c r="J12" s="22"/>
    </row>
    <row r="13" spans="1:10" s="27" customFormat="1" ht="15" x14ac:dyDescent="0.2">
      <c r="A13" s="91" t="s">
        <v>46</v>
      </c>
      <c r="B13" s="92"/>
      <c r="C13" s="92"/>
      <c r="D13" s="92"/>
      <c r="E13" s="92"/>
      <c r="F13" s="92"/>
      <c r="G13" s="92"/>
      <c r="H13" s="93"/>
      <c r="I13" s="22"/>
      <c r="J13" s="22"/>
    </row>
    <row r="14" spans="1:10" s="27" customFormat="1" ht="25.5" x14ac:dyDescent="0.2">
      <c r="A14" s="36" t="s">
        <v>54</v>
      </c>
      <c r="B14" s="66">
        <v>2000</v>
      </c>
      <c r="C14" s="37" t="s">
        <v>58</v>
      </c>
      <c r="D14" s="65">
        <v>0</v>
      </c>
      <c r="E14" s="37" t="s">
        <v>55</v>
      </c>
      <c r="F14" s="70">
        <v>7.0000000000000007E-2</v>
      </c>
      <c r="G14" s="37" t="s">
        <v>57</v>
      </c>
      <c r="H14" s="51" t="e">
        <f>(F16+G16)/H16</f>
        <v>#DIV/0!</v>
      </c>
      <c r="I14" s="22"/>
      <c r="J14" s="22"/>
    </row>
    <row r="15" spans="1:10" s="27" customFormat="1" ht="15.75" thickBot="1" x14ac:dyDescent="0.3">
      <c r="A15" s="1" t="s">
        <v>0</v>
      </c>
      <c r="B15" s="1" t="s">
        <v>47</v>
      </c>
      <c r="C15" s="1" t="s">
        <v>48</v>
      </c>
      <c r="D15" s="1" t="s">
        <v>49</v>
      </c>
      <c r="E15" s="1" t="s">
        <v>50</v>
      </c>
      <c r="F15" s="42" t="s">
        <v>51</v>
      </c>
      <c r="G15" s="48" t="s">
        <v>52</v>
      </c>
      <c r="H15" s="43" t="s">
        <v>53</v>
      </c>
      <c r="I15" s="22"/>
      <c r="J15" s="22"/>
    </row>
    <row r="16" spans="1:10" s="27" customFormat="1" x14ac:dyDescent="0.2">
      <c r="A16" s="34" t="str">
        <f>_xlfn.TEXTJOIN("-",0,$B$3-1,$B$3)</f>
        <v>2020-2021</v>
      </c>
      <c r="B16" s="84">
        <f>VLOOKUP($A16,'Utility Costs'!$A$3:$N$19,2,TRUE)</f>
        <v>0</v>
      </c>
      <c r="C16" s="84">
        <f>VLOOKUP($A16,'Utility Costs'!$A$3:$N$19,3,TRUE)</f>
        <v>0</v>
      </c>
      <c r="D16" s="84">
        <f>VLOOKUP($A16,'Utility Costs'!$A$3:$N$19,4,TRUE)</f>
        <v>0</v>
      </c>
      <c r="E16" s="85">
        <f>SUM(B16:D16)</f>
        <v>0</v>
      </c>
      <c r="F16" s="54">
        <f>($H$3*0.5)+$B$14</f>
        <v>2000</v>
      </c>
      <c r="G16" s="55">
        <f>($H$3*0.5)*$D$14/100</f>
        <v>0</v>
      </c>
      <c r="H16" s="49">
        <f>E16*$F$14</f>
        <v>0</v>
      </c>
      <c r="I16" s="22"/>
      <c r="J16" s="22"/>
    </row>
    <row r="17" spans="1:10" s="27" customFormat="1" x14ac:dyDescent="0.2">
      <c r="A17" s="34" t="str">
        <f>_xlfn.TEXTJOIN("-",0,$B$3-2,$B$3-1)</f>
        <v>2019-2020</v>
      </c>
      <c r="B17" s="84">
        <f>VLOOKUP($A17,'Utility Costs'!$A$3:$N$19,2,TRUE)</f>
        <v>0</v>
      </c>
      <c r="C17" s="84">
        <f>VLOOKUP($A17,'Utility Costs'!$A$3:$N$19,3,TRUE)</f>
        <v>0</v>
      </c>
      <c r="D17" s="84">
        <f>VLOOKUP($A17,'Utility Costs'!$A$3:$N$19,4,TRUE)</f>
        <v>0</v>
      </c>
      <c r="E17" s="85">
        <f t="shared" ref="E17:E19" si="3">SUM(B17:D17)</f>
        <v>0</v>
      </c>
      <c r="F17" s="56">
        <f>($H$3*0.5)+$B$14</f>
        <v>2000</v>
      </c>
      <c r="G17" s="55">
        <f>($H$3*0.5)*$D$14/100</f>
        <v>0</v>
      </c>
      <c r="H17" s="49">
        <f t="shared" ref="H17:H20" si="4">E17*$F$14</f>
        <v>0</v>
      </c>
      <c r="I17" s="22"/>
      <c r="J17" s="22"/>
    </row>
    <row r="18" spans="1:10" s="27" customFormat="1" x14ac:dyDescent="0.2">
      <c r="A18" s="34" t="str">
        <f>_xlfn.TEXTJOIN("-",0,$B$3-3,$B$3-2)</f>
        <v>2018-2019</v>
      </c>
      <c r="B18" s="84">
        <f>VLOOKUP($A18,'Utility Costs'!$A$3:$N$19,2,TRUE)</f>
        <v>0</v>
      </c>
      <c r="C18" s="84">
        <f>VLOOKUP($A18,'Utility Costs'!$A$3:$N$19,3,TRUE)</f>
        <v>0</v>
      </c>
      <c r="D18" s="84">
        <f>VLOOKUP($A18,'Utility Costs'!$A$3:$N$19,4,TRUE)</f>
        <v>0</v>
      </c>
      <c r="E18" s="85">
        <f t="shared" si="3"/>
        <v>0</v>
      </c>
      <c r="F18" s="56">
        <f t="shared" ref="F18:F20" si="5">($H$3*0.5)+$B$14</f>
        <v>2000</v>
      </c>
      <c r="G18" s="55">
        <f>($H$3*0.5)*$D$14/100</f>
        <v>0</v>
      </c>
      <c r="H18" s="49">
        <f t="shared" si="4"/>
        <v>0</v>
      </c>
      <c r="I18" s="22"/>
      <c r="J18" s="22"/>
    </row>
    <row r="19" spans="1:10" s="27" customFormat="1" x14ac:dyDescent="0.2">
      <c r="A19" s="34" t="str">
        <f>_xlfn.TEXTJOIN("-",0,$B$3-4,$B$3-3)</f>
        <v>2017-2018</v>
      </c>
      <c r="B19" s="84">
        <f>VLOOKUP($A19,'Utility Costs'!$A$3:$N$19,2,TRUE)</f>
        <v>0</v>
      </c>
      <c r="C19" s="84">
        <f>VLOOKUP($A19,'Utility Costs'!$A$3:$N$19,3,TRUE)</f>
        <v>0</v>
      </c>
      <c r="D19" s="84">
        <f>VLOOKUP($A19,'Utility Costs'!$A$3:$N$19,4,TRUE)</f>
        <v>0</v>
      </c>
      <c r="E19" s="85">
        <f t="shared" si="3"/>
        <v>0</v>
      </c>
      <c r="F19" s="56">
        <f t="shared" si="5"/>
        <v>2000</v>
      </c>
      <c r="G19" s="55">
        <f>($H$3*0.5)*$D$14/100</f>
        <v>0</v>
      </c>
      <c r="H19" s="49">
        <f t="shared" si="4"/>
        <v>0</v>
      </c>
      <c r="I19" s="22"/>
      <c r="J19" s="22"/>
    </row>
    <row r="20" spans="1:10" s="27" customFormat="1" x14ac:dyDescent="0.2">
      <c r="A20" s="34" t="str">
        <f>_xlfn.TEXTJOIN("-",0,$B$3-5,$B$3-4)</f>
        <v>2016-2017</v>
      </c>
      <c r="B20" s="84">
        <f>VLOOKUP($A20,'Utility Costs'!$A$3:$N$19,2,TRUE)</f>
        <v>0</v>
      </c>
      <c r="C20" s="84">
        <f>VLOOKUP($A20,'Utility Costs'!$A$3:$N$19,3,TRUE)</f>
        <v>0</v>
      </c>
      <c r="D20" s="84">
        <f>VLOOKUP($A20,'Utility Costs'!$A$3:$N$19,4,TRUE)</f>
        <v>0</v>
      </c>
      <c r="E20" s="85">
        <f>SUM(B20:D20)</f>
        <v>0</v>
      </c>
      <c r="F20" s="57">
        <f t="shared" si="5"/>
        <v>2000</v>
      </c>
      <c r="G20" s="58">
        <f>($H$3*0.5)*$D$14/100</f>
        <v>0</v>
      </c>
      <c r="H20" s="50">
        <f t="shared" si="4"/>
        <v>0</v>
      </c>
      <c r="I20" s="22"/>
      <c r="J20" s="22"/>
    </row>
    <row r="21" spans="1:10" s="27" customFormat="1" x14ac:dyDescent="0.2">
      <c r="A21" s="28"/>
      <c r="B21" s="29"/>
      <c r="C21" s="30"/>
      <c r="D21" s="22"/>
      <c r="E21" s="22"/>
      <c r="F21" s="22"/>
      <c r="G21" s="22"/>
      <c r="H21" s="22"/>
      <c r="I21" s="22"/>
      <c r="J21" s="22"/>
    </row>
    <row r="22" spans="1:10" s="27" customFormat="1" x14ac:dyDescent="0.2">
      <c r="A22" s="28"/>
      <c r="B22" s="29"/>
      <c r="C22" s="30"/>
      <c r="D22" s="22"/>
      <c r="E22" s="22"/>
      <c r="F22" s="22"/>
      <c r="G22" s="22"/>
      <c r="H22" s="22"/>
      <c r="I22" s="22"/>
      <c r="J22" s="22"/>
    </row>
    <row r="23" spans="1:10" s="27" customFormat="1" x14ac:dyDescent="0.2">
      <c r="A23" s="28"/>
      <c r="B23" s="29"/>
      <c r="C23" s="30"/>
      <c r="D23" s="22"/>
      <c r="E23" s="22"/>
      <c r="F23" s="22"/>
      <c r="G23" s="22"/>
      <c r="H23" s="22"/>
      <c r="I23" s="22"/>
      <c r="J23" s="22"/>
    </row>
    <row r="24" spans="1:10" s="27" customFormat="1" x14ac:dyDescent="0.2">
      <c r="A24" s="28"/>
      <c r="B24" s="29"/>
      <c r="C24" s="30"/>
      <c r="D24" s="22"/>
      <c r="E24" s="22"/>
      <c r="F24" s="22"/>
      <c r="G24" s="22"/>
      <c r="H24" s="22"/>
      <c r="I24" s="22"/>
      <c r="J24" s="22"/>
    </row>
    <row r="25" spans="1:10" s="27" customFormat="1" x14ac:dyDescent="0.2">
      <c r="A25" s="28"/>
      <c r="B25" s="29"/>
      <c r="C25" s="30"/>
      <c r="D25" s="22"/>
      <c r="E25" s="22"/>
      <c r="F25" s="22"/>
      <c r="G25" s="22"/>
      <c r="H25" s="22"/>
      <c r="I25" s="22"/>
      <c r="J25" s="22"/>
    </row>
    <row r="26" spans="1:10" s="27" customFormat="1" x14ac:dyDescent="0.2">
      <c r="A26" s="31"/>
      <c r="B26" s="29"/>
      <c r="C26" s="30"/>
      <c r="D26" s="22"/>
      <c r="E26" s="22"/>
      <c r="F26" s="22"/>
      <c r="G26" s="22"/>
      <c r="H26" s="22"/>
      <c r="I26" s="22"/>
      <c r="J26" s="22"/>
    </row>
    <row r="27" spans="1:10" s="27" customFormat="1" x14ac:dyDescent="0.2">
      <c r="A27" s="28"/>
      <c r="B27" s="29"/>
      <c r="C27" s="30"/>
      <c r="D27" s="22"/>
      <c r="E27" s="22"/>
      <c r="F27" s="22"/>
      <c r="G27" s="22"/>
      <c r="H27" s="22"/>
      <c r="I27" s="22"/>
      <c r="J27" s="22"/>
    </row>
    <row r="28" spans="1:10" s="27" customFormat="1" x14ac:dyDescent="0.2">
      <c r="A28" s="28"/>
      <c r="B28" s="29"/>
      <c r="C28" s="30"/>
      <c r="D28" s="22"/>
      <c r="E28" s="22"/>
      <c r="F28" s="22"/>
      <c r="G28" s="22"/>
      <c r="H28" s="22"/>
      <c r="I28" s="22"/>
      <c r="J28" s="22"/>
    </row>
    <row r="29" spans="1:10" s="27" customFormat="1" x14ac:dyDescent="0.2">
      <c r="A29" s="28"/>
      <c r="B29" s="29"/>
      <c r="C29" s="30"/>
      <c r="D29" s="22"/>
      <c r="E29" s="22"/>
      <c r="F29" s="22"/>
      <c r="G29" s="22"/>
      <c r="H29" s="22"/>
      <c r="I29" s="22"/>
      <c r="J29" s="22"/>
    </row>
    <row r="30" spans="1:10" s="27" customFormat="1" x14ac:dyDescent="0.2">
      <c r="A30" s="26"/>
      <c r="B30" s="32"/>
      <c r="C30" s="32"/>
      <c r="D30" s="33"/>
      <c r="E30" s="33"/>
      <c r="F30" s="33"/>
      <c r="G30" s="33"/>
      <c r="H30" s="33"/>
      <c r="I30" s="33"/>
      <c r="J30" s="33"/>
    </row>
  </sheetData>
  <mergeCells count="3">
    <mergeCell ref="A1:H1"/>
    <mergeCell ref="A2:H2"/>
    <mergeCell ref="A13:H13"/>
  </mergeCells>
  <conditionalFormatting sqref="H7:H11">
    <cfRule type="cellIs" dxfId="1" priority="2" operator="greaterThan">
      <formula>0.1</formula>
    </cfRule>
  </conditionalFormatting>
  <conditionalFormatting sqref="H16:H20">
    <cfRule type="cellIs" dxfId="0" priority="1" operator="greaterThan">
      <formula>0.1</formula>
    </cfRule>
  </conditionalFormatting>
  <dataValidations xWindow="973" yWindow="258" count="19">
    <dataValidation allowBlank="1" showInputMessage="1" showErrorMessage="1" prompt="Insert the year that the specialty electrical and communications system was installed or replaced." sqref="B29" xr:uid="{68C0250B-5309-4BF1-932F-D68FD26314A9}"/>
    <dataValidation allowBlank="1" showInputMessage="1" showErrorMessage="1" prompt="Insert the year that the lighting was installed or replaced." sqref="B28" xr:uid="{B36A2DF2-B285-418F-BB1F-CA5344CD4142}"/>
    <dataValidation allowBlank="1" showInputMessage="1" showErrorMessage="1" prompt="Insert the year that the electrical distribution system was installed or replaced." sqref="B27" xr:uid="{E955FE91-2A91-4857-AF23-838900B308F2}"/>
    <dataValidation allowBlank="1" showInputMessage="1" showErrorMessage="1" prompt="Insert the year that the electrical service or generator equipment was installed or replaced." sqref="B26" xr:uid="{13ECC437-1905-4CF1-AF5D-3552337C3B70}"/>
    <dataValidation allowBlank="1" showInputMessage="1" showErrorMessage="1" prompt="Insert the year that the HVAC controls system was installed or replaced." sqref="B25" xr:uid="{12164FED-4A49-483C-83DB-27921636560C}"/>
    <dataValidation allowBlank="1" showInputMessage="1" showErrorMessage="1" prompt="Insert the year that the HVAC Equipment was installed or replaced." sqref="B24" xr:uid="{8A5EBD3D-3E34-4A1A-8A55-16BC5347D9B3}"/>
    <dataValidation allowBlank="1" showInputMessage="1" showErrorMessage="1" prompt="Insert the year that the Heating Ventilation and Air Conditioning (HVAC) distribution system was installed or replaced." sqref="B23" xr:uid="{CB605D00-895C-47DC-8F80-C16887C45033}"/>
    <dataValidation allowBlank="1" showInputMessage="1" showErrorMessage="1" prompt="Insert the year the fire suppression system was installed or replaced." sqref="B22" xr:uid="{343E38DF-C813-46B7-A114-73D8E156E50E}"/>
    <dataValidation allowBlank="1" showInputMessage="1" showErrorMessage="1" prompt="Inser the year that the plumbing fixtures were installed or replaced." sqref="B21" xr:uid="{FDD7A146-AEBA-45B3-8F12-5F43F0AAB3CF}"/>
    <dataValidation allowBlank="1" showInputMessage="1" showErrorMessage="1" prompt="Insert the year that the interior partitions were installed or replaced." sqref="B12" xr:uid="{64351A96-C9ED-4705-8543-FC8CAA743CB7}"/>
    <dataValidation allowBlank="1" showInputMessage="1" showErrorMessage="1" prompt="Insert the number of building stories numerically: 1, 2, 3, or more." sqref="J3:J4" xr:uid="{EFCAB3BD-13C7-4979-856C-6716D98E5696}"/>
    <dataValidation allowBlank="1" showInputMessage="1" showErrorMessage="1" prompt="Insert the district's facility number" sqref="F3" xr:uid="{4C3FCFB7-2807-427F-8951-A61C1D096F35}"/>
    <dataValidation allowBlank="1" showInputMessage="1" showErrorMessage="1" prompt="Insert the fiscal year of this report" sqref="B3" xr:uid="{552BBF79-4023-43BC-959A-13875A95B40B}"/>
    <dataValidation allowBlank="1" showInputMessage="1" showErrorMessage="1" prompt="insert the department's facility number" sqref="D3" xr:uid="{7CD933C1-F064-4DE1-9274-4EE31464AA45}"/>
    <dataValidation allowBlank="1" showInputMessage="1" showErrorMessage="1" prompt="Insert the facility's GSF from the DEED database." sqref="H3" xr:uid="{0051365F-27DC-4757-9263-AF1C4DD2EBA9}"/>
    <dataValidation allowBlank="1" showInputMessage="1" showErrorMessage="1" prompt="insert the community's Geographic Cost Factor from the DEED Cost Model" sqref="D14" xr:uid="{19AB60B9-50C9-4A6A-82F2-8E9C23CB9074}"/>
    <dataValidation allowBlank="1" showInputMessage="1" showErrorMessage="1" prompt="Placeholder constant; adjust based on actuals if known" sqref="B14" xr:uid="{0C8E61FE-3D2B-4345-95D7-6271964F4B44}"/>
    <dataValidation allowBlank="1" showInputMessage="1" showErrorMessage="1" prompt="insert annual costs fom district utility information" sqref="B15:D15" xr:uid="{ED73383F-FDDD-4C42-97FA-23EA95E4F637}"/>
    <dataValidation allowBlank="1" showInputMessage="1" showErrorMessage="1" prompt="Enter name of school to be assessed" sqref="A2:H2" xr:uid="{C73EB61A-023D-4421-8AB9-DEAC1A57588C}"/>
  </dataValidations>
  <printOptions horizontalCentered="1"/>
  <pageMargins left="0.45" right="0.45" top="0.75" bottom="0.5" header="0.3" footer="0.3"/>
  <pageSetup orientation="landscape"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CCBC-DB17-485F-8B16-BEB69F1A5453}">
  <dimension ref="A1:T17"/>
  <sheetViews>
    <sheetView tabSelected="1" workbookViewId="0">
      <selection activeCell="I8" sqref="I8"/>
    </sheetView>
  </sheetViews>
  <sheetFormatPr defaultRowHeight="15" x14ac:dyDescent="0.25"/>
  <cols>
    <col min="1" max="1" width="14.28515625" customWidth="1"/>
    <col min="2" max="13" width="10.7109375" customWidth="1"/>
    <col min="14" max="14" width="13.85546875" customWidth="1"/>
  </cols>
  <sheetData>
    <row r="1" spans="1:20" s="64" customFormat="1" ht="28.15" customHeight="1" x14ac:dyDescent="0.25">
      <c r="A1" s="94" t="s">
        <v>78</v>
      </c>
      <c r="B1" s="94"/>
      <c r="C1" s="94"/>
      <c r="D1" s="94"/>
      <c r="E1" s="94"/>
      <c r="F1" s="94"/>
      <c r="G1" s="94"/>
      <c r="H1" s="94"/>
      <c r="I1" s="94"/>
      <c r="J1" s="94"/>
      <c r="K1" s="94"/>
      <c r="L1" s="94"/>
      <c r="M1" s="94"/>
      <c r="N1" s="94"/>
      <c r="O1" s="63"/>
      <c r="P1" s="63"/>
      <c r="Q1" s="63"/>
      <c r="R1" s="63"/>
      <c r="S1" s="63"/>
      <c r="T1" s="63"/>
    </row>
    <row r="2" spans="1:20" ht="30.75" thickBot="1" x14ac:dyDescent="0.3">
      <c r="A2" s="1" t="s">
        <v>0</v>
      </c>
      <c r="B2" s="1" t="s">
        <v>11</v>
      </c>
      <c r="C2" s="1" t="s">
        <v>79</v>
      </c>
      <c r="D2" s="1" t="s">
        <v>85</v>
      </c>
      <c r="E2" s="1" t="s">
        <v>86</v>
      </c>
      <c r="F2" s="1" t="s">
        <v>87</v>
      </c>
      <c r="G2" s="1" t="s">
        <v>104</v>
      </c>
      <c r="H2" s="1" t="s">
        <v>80</v>
      </c>
      <c r="I2" s="1" t="s">
        <v>81</v>
      </c>
      <c r="J2" s="1" t="s">
        <v>82</v>
      </c>
      <c r="K2" s="1" t="s">
        <v>83</v>
      </c>
      <c r="L2" s="1" t="s">
        <v>21</v>
      </c>
      <c r="M2" s="1" t="s">
        <v>22</v>
      </c>
      <c r="N2" s="71" t="s">
        <v>84</v>
      </c>
    </row>
    <row r="3" spans="1:20" x14ac:dyDescent="0.25">
      <c r="A3" s="3" t="s">
        <v>1</v>
      </c>
      <c r="N3">
        <f t="shared" ref="N3:N12" si="0">SUM(B3:M3)</f>
        <v>0</v>
      </c>
    </row>
    <row r="4" spans="1:20" x14ac:dyDescent="0.25">
      <c r="A4" s="3" t="s">
        <v>2</v>
      </c>
      <c r="N4">
        <f t="shared" si="0"/>
        <v>0</v>
      </c>
    </row>
    <row r="5" spans="1:20" x14ac:dyDescent="0.25">
      <c r="A5" s="3" t="s">
        <v>3</v>
      </c>
      <c r="N5">
        <f t="shared" si="0"/>
        <v>0</v>
      </c>
    </row>
    <row r="6" spans="1:20" x14ac:dyDescent="0.25">
      <c r="A6" s="3" t="s">
        <v>4</v>
      </c>
      <c r="N6">
        <f t="shared" si="0"/>
        <v>0</v>
      </c>
    </row>
    <row r="7" spans="1:20" x14ac:dyDescent="0.25">
      <c r="A7" s="3" t="s">
        <v>5</v>
      </c>
      <c r="N7">
        <f t="shared" si="0"/>
        <v>0</v>
      </c>
    </row>
    <row r="8" spans="1:20" x14ac:dyDescent="0.25">
      <c r="A8" s="3" t="s">
        <v>6</v>
      </c>
      <c r="N8">
        <f t="shared" si="0"/>
        <v>0</v>
      </c>
    </row>
    <row r="9" spans="1:20" x14ac:dyDescent="0.25">
      <c r="A9" s="3" t="s">
        <v>7</v>
      </c>
      <c r="N9">
        <f t="shared" si="0"/>
        <v>0</v>
      </c>
    </row>
    <row r="10" spans="1:20" x14ac:dyDescent="0.25">
      <c r="A10" s="3" t="s">
        <v>8</v>
      </c>
      <c r="N10">
        <f t="shared" si="0"/>
        <v>0</v>
      </c>
    </row>
    <row r="11" spans="1:20" x14ac:dyDescent="0.25">
      <c r="A11" s="3" t="s">
        <v>9</v>
      </c>
      <c r="N11">
        <f t="shared" si="0"/>
        <v>0</v>
      </c>
    </row>
    <row r="12" spans="1:20" x14ac:dyDescent="0.25">
      <c r="A12" s="3" t="s">
        <v>10</v>
      </c>
      <c r="N12">
        <f t="shared" si="0"/>
        <v>0</v>
      </c>
    </row>
    <row r="13" spans="1:20" x14ac:dyDescent="0.25">
      <c r="A13" s="3" t="s">
        <v>95</v>
      </c>
      <c r="N13">
        <f t="shared" ref="N13:N17" si="1">SUM(B13:M13)</f>
        <v>0</v>
      </c>
    </row>
    <row r="14" spans="1:20" x14ac:dyDescent="0.25">
      <c r="A14" s="3" t="s">
        <v>96</v>
      </c>
      <c r="N14">
        <f t="shared" si="1"/>
        <v>0</v>
      </c>
    </row>
    <row r="15" spans="1:20" x14ac:dyDescent="0.25">
      <c r="A15" s="3" t="s">
        <v>97</v>
      </c>
      <c r="N15">
        <f t="shared" si="1"/>
        <v>0</v>
      </c>
    </row>
    <row r="16" spans="1:20" x14ac:dyDescent="0.25">
      <c r="A16" s="3" t="s">
        <v>98</v>
      </c>
      <c r="N16">
        <f t="shared" si="1"/>
        <v>0</v>
      </c>
    </row>
    <row r="17" spans="1:14" x14ac:dyDescent="0.25">
      <c r="A17" s="3" t="s">
        <v>99</v>
      </c>
      <c r="N17">
        <f t="shared" si="1"/>
        <v>0</v>
      </c>
    </row>
  </sheetData>
  <mergeCells count="1">
    <mergeCell ref="A1:N1"/>
  </mergeCells>
  <phoneticPr fontId="19"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565A8-0E4F-4CFC-8202-BB49F58C9803}">
  <dimension ref="A1:K17"/>
  <sheetViews>
    <sheetView workbookViewId="0">
      <selection activeCell="B6" sqref="B6"/>
    </sheetView>
  </sheetViews>
  <sheetFormatPr defaultRowHeight="15" x14ac:dyDescent="0.25"/>
  <cols>
    <col min="1" max="1" width="14.28515625" customWidth="1"/>
    <col min="2" max="4" width="18.7109375" customWidth="1"/>
    <col min="5" max="5" width="17.5703125" customWidth="1"/>
  </cols>
  <sheetData>
    <row r="1" spans="1:11" s="64" customFormat="1" ht="28.15" customHeight="1" x14ac:dyDescent="0.25">
      <c r="A1" s="94" t="s">
        <v>77</v>
      </c>
      <c r="B1" s="94"/>
      <c r="C1" s="94"/>
      <c r="D1" s="94"/>
      <c r="E1" s="94"/>
      <c r="F1" s="63"/>
      <c r="G1" s="63"/>
      <c r="H1" s="63"/>
      <c r="I1" s="63"/>
      <c r="J1" s="63"/>
      <c r="K1" s="63"/>
    </row>
    <row r="2" spans="1:11" ht="15.75" thickBot="1" x14ac:dyDescent="0.3">
      <c r="A2" s="1" t="s">
        <v>0</v>
      </c>
      <c r="B2" s="1" t="s">
        <v>47</v>
      </c>
      <c r="C2" s="1" t="s">
        <v>48</v>
      </c>
      <c r="D2" s="1" t="s">
        <v>49</v>
      </c>
      <c r="E2" s="1" t="s">
        <v>76</v>
      </c>
    </row>
    <row r="3" spans="1:11" x14ac:dyDescent="0.25">
      <c r="A3" s="3" t="s">
        <v>1</v>
      </c>
      <c r="E3">
        <f t="shared" ref="E3:E12" si="0">SUM(B3:D3)</f>
        <v>0</v>
      </c>
    </row>
    <row r="4" spans="1:11" x14ac:dyDescent="0.25">
      <c r="A4" s="3" t="s">
        <v>2</v>
      </c>
      <c r="E4">
        <f t="shared" si="0"/>
        <v>0</v>
      </c>
    </row>
    <row r="5" spans="1:11" x14ac:dyDescent="0.25">
      <c r="A5" s="3" t="s">
        <v>3</v>
      </c>
      <c r="E5">
        <f t="shared" si="0"/>
        <v>0</v>
      </c>
    </row>
    <row r="6" spans="1:11" x14ac:dyDescent="0.25">
      <c r="A6" s="3" t="s">
        <v>4</v>
      </c>
      <c r="E6">
        <f t="shared" si="0"/>
        <v>0</v>
      </c>
    </row>
    <row r="7" spans="1:11" x14ac:dyDescent="0.25">
      <c r="A7" s="3" t="s">
        <v>5</v>
      </c>
      <c r="E7">
        <f t="shared" si="0"/>
        <v>0</v>
      </c>
    </row>
    <row r="8" spans="1:11" x14ac:dyDescent="0.25">
      <c r="A8" s="3" t="s">
        <v>6</v>
      </c>
      <c r="E8">
        <f t="shared" si="0"/>
        <v>0</v>
      </c>
    </row>
    <row r="9" spans="1:11" x14ac:dyDescent="0.25">
      <c r="A9" s="3" t="s">
        <v>7</v>
      </c>
      <c r="E9">
        <f t="shared" si="0"/>
        <v>0</v>
      </c>
    </row>
    <row r="10" spans="1:11" x14ac:dyDescent="0.25">
      <c r="A10" s="3" t="s">
        <v>8</v>
      </c>
      <c r="E10">
        <f t="shared" si="0"/>
        <v>0</v>
      </c>
    </row>
    <row r="11" spans="1:11" x14ac:dyDescent="0.25">
      <c r="A11" s="3" t="s">
        <v>9</v>
      </c>
      <c r="E11">
        <f t="shared" si="0"/>
        <v>0</v>
      </c>
    </row>
    <row r="12" spans="1:11" x14ac:dyDescent="0.25">
      <c r="A12" s="3" t="s">
        <v>10</v>
      </c>
      <c r="E12">
        <f t="shared" si="0"/>
        <v>0</v>
      </c>
    </row>
    <row r="13" spans="1:11" x14ac:dyDescent="0.25">
      <c r="A13" s="3" t="s">
        <v>95</v>
      </c>
      <c r="E13">
        <f t="shared" ref="E13:E17" si="1">SUM(B13:D13)</f>
        <v>0</v>
      </c>
    </row>
    <row r="14" spans="1:11" x14ac:dyDescent="0.25">
      <c r="A14" s="3" t="s">
        <v>96</v>
      </c>
      <c r="E14">
        <f t="shared" si="1"/>
        <v>0</v>
      </c>
    </row>
    <row r="15" spans="1:11" x14ac:dyDescent="0.25">
      <c r="A15" s="3" t="s">
        <v>97</v>
      </c>
      <c r="E15">
        <f t="shared" si="1"/>
        <v>0</v>
      </c>
    </row>
    <row r="16" spans="1:11" x14ac:dyDescent="0.25">
      <c r="A16" s="3" t="s">
        <v>98</v>
      </c>
      <c r="E16">
        <f t="shared" si="1"/>
        <v>0</v>
      </c>
    </row>
    <row r="17" spans="1:5" x14ac:dyDescent="0.25">
      <c r="A17" s="3" t="s">
        <v>99</v>
      </c>
      <c r="E17">
        <f t="shared" si="1"/>
        <v>0</v>
      </c>
    </row>
  </sheetData>
  <mergeCells count="1">
    <mergeCell ref="A1:E1"/>
  </mergeCells>
  <phoneticPr fontId="19" type="noConversion"/>
  <dataValidations count="1">
    <dataValidation allowBlank="1" showInputMessage="1" showErrorMessage="1" prompt="insert annual costs fom district utility information" sqref="B2:D2" xr:uid="{ED67E03A-0BFE-4678-9C5E-5D976844F23F}"/>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workbookViewId="0">
      <selection sqref="A1:I1"/>
    </sheetView>
  </sheetViews>
  <sheetFormatPr defaultRowHeight="15" x14ac:dyDescent="0.25"/>
  <cols>
    <col min="1" max="1" width="16.5703125" style="4" customWidth="1"/>
    <col min="2" max="5" width="16.5703125" customWidth="1"/>
    <col min="6" max="6" width="18.5703125" customWidth="1"/>
    <col min="7" max="7" width="16.5703125" style="4" customWidth="1"/>
    <col min="8" max="8" width="18.5703125" customWidth="1"/>
    <col min="9" max="9" width="18.7109375" style="80" customWidth="1"/>
    <col min="10" max="10" width="18.5703125" customWidth="1"/>
    <col min="11" max="11" width="22.85546875" customWidth="1"/>
    <col min="12" max="12" width="19" customWidth="1"/>
  </cols>
  <sheetData>
    <row r="1" spans="1:11" s="64" customFormat="1" ht="28.15" customHeight="1" x14ac:dyDescent="0.25">
      <c r="A1" s="94" t="s">
        <v>33</v>
      </c>
      <c r="B1" s="94"/>
      <c r="C1" s="94"/>
      <c r="D1" s="94"/>
      <c r="E1" s="94"/>
      <c r="F1" s="94"/>
      <c r="G1" s="94"/>
      <c r="H1" s="94"/>
      <c r="I1" s="94"/>
      <c r="J1" s="63"/>
      <c r="K1" s="63"/>
    </row>
    <row r="2" spans="1:11" x14ac:dyDescent="0.25">
      <c r="B2" s="9" t="s">
        <v>28</v>
      </c>
      <c r="C2" s="81">
        <f>MIN(I4:I20)</f>
        <v>0</v>
      </c>
      <c r="D2" s="75" t="s">
        <v>26</v>
      </c>
      <c r="E2" s="82">
        <f>AVERAGE(I4:I20)</f>
        <v>0</v>
      </c>
      <c r="F2" s="10" t="s">
        <v>27</v>
      </c>
      <c r="G2" s="83">
        <f>MAX(I4:I20)</f>
        <v>0</v>
      </c>
      <c r="I2" s="78"/>
    </row>
    <row r="3" spans="1:11" s="25" customFormat="1" ht="15.75" thickBot="1" x14ac:dyDescent="0.3">
      <c r="A3" s="1" t="s">
        <v>0</v>
      </c>
      <c r="B3" s="1" t="s">
        <v>69</v>
      </c>
      <c r="C3" s="1" t="s">
        <v>70</v>
      </c>
      <c r="D3" s="1" t="s">
        <v>71</v>
      </c>
      <c r="E3" s="1" t="s">
        <v>72</v>
      </c>
      <c r="F3" s="1" t="s">
        <v>75</v>
      </c>
      <c r="G3" s="1" t="s">
        <v>73</v>
      </c>
      <c r="H3" s="1" t="s">
        <v>74</v>
      </c>
      <c r="I3" s="79" t="s">
        <v>25</v>
      </c>
      <c r="K3" s="35"/>
    </row>
    <row r="4" spans="1:11" x14ac:dyDescent="0.25">
      <c r="A4" s="3" t="s">
        <v>1</v>
      </c>
      <c r="B4">
        <f>Electricity!O4</f>
        <v>0</v>
      </c>
      <c r="C4">
        <f>'Heating Fuel'!O4</f>
        <v>0</v>
      </c>
      <c r="D4">
        <f>'Natural Gas'!O4</f>
        <v>0</v>
      </c>
      <c r="E4">
        <f>Biomass!O4</f>
        <v>0</v>
      </c>
      <c r="F4" s="8">
        <f>'Recovered Heat'!N4</f>
        <v>0</v>
      </c>
      <c r="G4" s="59">
        <f>Coal!O4</f>
        <v>0</v>
      </c>
      <c r="H4" s="8">
        <f>Steam!N4</f>
        <v>0</v>
      </c>
      <c r="I4" s="80">
        <f t="shared" ref="I4:I13" si="0">SUM(B4:H4)</f>
        <v>0</v>
      </c>
    </row>
    <row r="5" spans="1:11" x14ac:dyDescent="0.25">
      <c r="A5" s="3" t="s">
        <v>2</v>
      </c>
      <c r="B5">
        <f>Electricity!O5</f>
        <v>0</v>
      </c>
      <c r="C5">
        <f>'Heating Fuel'!O5</f>
        <v>0</v>
      </c>
      <c r="D5">
        <f>'Natural Gas'!O5</f>
        <v>0</v>
      </c>
      <c r="E5">
        <f>Biomass!O5</f>
        <v>0</v>
      </c>
      <c r="F5" s="8">
        <f>'Recovered Heat'!N5</f>
        <v>0</v>
      </c>
      <c r="G5" s="59">
        <f>Coal!O5</f>
        <v>0</v>
      </c>
      <c r="H5" s="8">
        <f>Steam!N5</f>
        <v>0</v>
      </c>
      <c r="I5" s="80">
        <f t="shared" si="0"/>
        <v>0</v>
      </c>
    </row>
    <row r="6" spans="1:11" x14ac:dyDescent="0.25">
      <c r="A6" s="3" t="s">
        <v>3</v>
      </c>
      <c r="B6">
        <f>Electricity!O6</f>
        <v>0</v>
      </c>
      <c r="C6">
        <f>'Heating Fuel'!O6</f>
        <v>0</v>
      </c>
      <c r="D6">
        <f>'Natural Gas'!O6</f>
        <v>0</v>
      </c>
      <c r="E6">
        <f>Biomass!O6</f>
        <v>0</v>
      </c>
      <c r="F6" s="8">
        <f>'Recovered Heat'!N6</f>
        <v>0</v>
      </c>
      <c r="G6" s="59">
        <f>Coal!O6</f>
        <v>0</v>
      </c>
      <c r="H6" s="8">
        <f>Steam!N6</f>
        <v>0</v>
      </c>
      <c r="I6" s="80">
        <f t="shared" si="0"/>
        <v>0</v>
      </c>
    </row>
    <row r="7" spans="1:11" x14ac:dyDescent="0.25">
      <c r="A7" s="3" t="s">
        <v>4</v>
      </c>
      <c r="B7">
        <f>Electricity!O7</f>
        <v>0</v>
      </c>
      <c r="C7">
        <f>'Heating Fuel'!O7</f>
        <v>0</v>
      </c>
      <c r="D7">
        <f>'Natural Gas'!O7</f>
        <v>0</v>
      </c>
      <c r="E7">
        <f>Biomass!O7</f>
        <v>0</v>
      </c>
      <c r="F7" s="8">
        <f>'Recovered Heat'!N7</f>
        <v>0</v>
      </c>
      <c r="G7" s="59">
        <f>Coal!O7</f>
        <v>0</v>
      </c>
      <c r="H7" s="8">
        <f>Steam!N7</f>
        <v>0</v>
      </c>
      <c r="I7" s="80">
        <f t="shared" si="0"/>
        <v>0</v>
      </c>
    </row>
    <row r="8" spans="1:11" x14ac:dyDescent="0.25">
      <c r="A8" s="3" t="s">
        <v>5</v>
      </c>
      <c r="B8">
        <f>Electricity!O8</f>
        <v>0</v>
      </c>
      <c r="C8">
        <f>'Heating Fuel'!O8</f>
        <v>0</v>
      </c>
      <c r="D8">
        <f>'Natural Gas'!O8</f>
        <v>0</v>
      </c>
      <c r="E8">
        <f>Biomass!O8</f>
        <v>0</v>
      </c>
      <c r="F8" s="8">
        <f>'Recovered Heat'!N8</f>
        <v>0</v>
      </c>
      <c r="G8" s="59">
        <f>Coal!O8</f>
        <v>0</v>
      </c>
      <c r="H8" s="8">
        <f>Steam!N8</f>
        <v>0</v>
      </c>
      <c r="I8" s="80">
        <f t="shared" si="0"/>
        <v>0</v>
      </c>
    </row>
    <row r="9" spans="1:11" x14ac:dyDescent="0.25">
      <c r="A9" s="3" t="s">
        <v>6</v>
      </c>
      <c r="B9">
        <f>Electricity!O9</f>
        <v>0</v>
      </c>
      <c r="C9">
        <f>'Heating Fuel'!O9</f>
        <v>0</v>
      </c>
      <c r="D9">
        <f>'Natural Gas'!O9</f>
        <v>0</v>
      </c>
      <c r="E9">
        <f>Biomass!O9</f>
        <v>0</v>
      </c>
      <c r="F9" s="8">
        <f>'Recovered Heat'!N9</f>
        <v>0</v>
      </c>
      <c r="G9" s="59">
        <f>Coal!O9</f>
        <v>0</v>
      </c>
      <c r="H9" s="8">
        <f>Steam!N9</f>
        <v>0</v>
      </c>
      <c r="I9" s="80">
        <f t="shared" si="0"/>
        <v>0</v>
      </c>
    </row>
    <row r="10" spans="1:11" x14ac:dyDescent="0.25">
      <c r="A10" s="3" t="s">
        <v>7</v>
      </c>
      <c r="B10">
        <f>Electricity!O10</f>
        <v>0</v>
      </c>
      <c r="C10">
        <f>'Heating Fuel'!O10</f>
        <v>0</v>
      </c>
      <c r="D10">
        <f>'Natural Gas'!O10</f>
        <v>0</v>
      </c>
      <c r="E10">
        <f>Biomass!O10</f>
        <v>0</v>
      </c>
      <c r="F10" s="8">
        <f>'Recovered Heat'!N10</f>
        <v>0</v>
      </c>
      <c r="G10" s="59">
        <f>Coal!O10</f>
        <v>0</v>
      </c>
      <c r="H10" s="8">
        <f>Steam!N10</f>
        <v>0</v>
      </c>
      <c r="I10" s="80">
        <f t="shared" si="0"/>
        <v>0</v>
      </c>
    </row>
    <row r="11" spans="1:11" x14ac:dyDescent="0.25">
      <c r="A11" s="3" t="s">
        <v>8</v>
      </c>
      <c r="B11">
        <f>Electricity!O11</f>
        <v>0</v>
      </c>
      <c r="C11">
        <f>'Heating Fuel'!O11</f>
        <v>0</v>
      </c>
      <c r="D11">
        <f>'Natural Gas'!O11</f>
        <v>0</v>
      </c>
      <c r="E11">
        <f>Biomass!O11</f>
        <v>0</v>
      </c>
      <c r="F11" s="8">
        <f>'Recovered Heat'!N11</f>
        <v>0</v>
      </c>
      <c r="G11" s="59">
        <f>Coal!O11</f>
        <v>0</v>
      </c>
      <c r="H11" s="8">
        <f>Steam!N11</f>
        <v>0</v>
      </c>
      <c r="I11" s="80">
        <f t="shared" si="0"/>
        <v>0</v>
      </c>
    </row>
    <row r="12" spans="1:11" x14ac:dyDescent="0.25">
      <c r="A12" s="3" t="s">
        <v>9</v>
      </c>
      <c r="B12">
        <f>Electricity!O12</f>
        <v>0</v>
      </c>
      <c r="C12">
        <f>'Heating Fuel'!O12</f>
        <v>0</v>
      </c>
      <c r="D12">
        <f>'Natural Gas'!O12</f>
        <v>0</v>
      </c>
      <c r="E12">
        <f>Biomass!O12</f>
        <v>0</v>
      </c>
      <c r="F12" s="8">
        <f>'Recovered Heat'!N12</f>
        <v>0</v>
      </c>
      <c r="G12" s="59">
        <f>Coal!O12</f>
        <v>0</v>
      </c>
      <c r="H12" s="8">
        <f>Steam!N12</f>
        <v>0</v>
      </c>
      <c r="I12" s="80">
        <f t="shared" si="0"/>
        <v>0</v>
      </c>
    </row>
    <row r="13" spans="1:11" x14ac:dyDescent="0.25">
      <c r="A13" s="3" t="s">
        <v>10</v>
      </c>
      <c r="B13">
        <f>Electricity!O13</f>
        <v>0</v>
      </c>
      <c r="C13">
        <f>'Heating Fuel'!O13</f>
        <v>0</v>
      </c>
      <c r="D13">
        <f>'Natural Gas'!O13</f>
        <v>0</v>
      </c>
      <c r="E13">
        <f>Biomass!O13</f>
        <v>0</v>
      </c>
      <c r="F13" s="8">
        <f>'Recovered Heat'!N13</f>
        <v>0</v>
      </c>
      <c r="G13" s="59">
        <f>Coal!O13</f>
        <v>0</v>
      </c>
      <c r="H13" s="8">
        <f>Steam!N13</f>
        <v>0</v>
      </c>
      <c r="I13" s="80">
        <f t="shared" si="0"/>
        <v>0</v>
      </c>
    </row>
    <row r="14" spans="1:11" x14ac:dyDescent="0.25">
      <c r="A14" s="3" t="s">
        <v>95</v>
      </c>
      <c r="B14">
        <f>Electricity!O14</f>
        <v>0</v>
      </c>
      <c r="C14">
        <f>'Heating Fuel'!O14</f>
        <v>0</v>
      </c>
      <c r="D14">
        <f>'Natural Gas'!O14</f>
        <v>0</v>
      </c>
      <c r="E14">
        <f>Biomass!O14</f>
        <v>0</v>
      </c>
      <c r="F14" s="8">
        <f>'Recovered Heat'!N14</f>
        <v>0</v>
      </c>
      <c r="G14" s="59">
        <f>Coal!O14</f>
        <v>0</v>
      </c>
      <c r="H14" s="8">
        <f>Steam!N14</f>
        <v>0</v>
      </c>
      <c r="I14" s="80">
        <f t="shared" ref="I14:I18" si="1">SUM(B14:H14)</f>
        <v>0</v>
      </c>
    </row>
    <row r="15" spans="1:11" x14ac:dyDescent="0.25">
      <c r="A15" s="3" t="s">
        <v>96</v>
      </c>
      <c r="B15">
        <f>Electricity!O15</f>
        <v>0</v>
      </c>
      <c r="C15">
        <f>'Heating Fuel'!O15</f>
        <v>0</v>
      </c>
      <c r="D15">
        <f>'Natural Gas'!O15</f>
        <v>0</v>
      </c>
      <c r="E15">
        <f>Biomass!O15</f>
        <v>0</v>
      </c>
      <c r="F15" s="8">
        <f>'Recovered Heat'!N15</f>
        <v>0</v>
      </c>
      <c r="G15" s="59">
        <f>Coal!O15</f>
        <v>0</v>
      </c>
      <c r="H15" s="8">
        <f>Steam!N15</f>
        <v>0</v>
      </c>
      <c r="I15" s="80">
        <f t="shared" si="1"/>
        <v>0</v>
      </c>
    </row>
    <row r="16" spans="1:11" x14ac:dyDescent="0.25">
      <c r="A16" s="3" t="s">
        <v>97</v>
      </c>
      <c r="B16">
        <f>Electricity!O16</f>
        <v>0</v>
      </c>
      <c r="C16">
        <f>'Heating Fuel'!O16</f>
        <v>0</v>
      </c>
      <c r="D16">
        <f>'Natural Gas'!O16</f>
        <v>0</v>
      </c>
      <c r="E16">
        <f>Biomass!O16</f>
        <v>0</v>
      </c>
      <c r="F16" s="8">
        <f>'Recovered Heat'!N16</f>
        <v>0</v>
      </c>
      <c r="G16" s="59">
        <f>Coal!O16</f>
        <v>0</v>
      </c>
      <c r="H16" s="8">
        <f>Steam!N16</f>
        <v>0</v>
      </c>
      <c r="I16" s="80">
        <f t="shared" si="1"/>
        <v>0</v>
      </c>
    </row>
    <row r="17" spans="1:9" x14ac:dyDescent="0.25">
      <c r="A17" s="3" t="s">
        <v>98</v>
      </c>
      <c r="B17">
        <f>Electricity!O17</f>
        <v>0</v>
      </c>
      <c r="C17">
        <f>'Heating Fuel'!O17</f>
        <v>0</v>
      </c>
      <c r="D17">
        <f>'Natural Gas'!O17</f>
        <v>0</v>
      </c>
      <c r="E17">
        <f>Biomass!O17</f>
        <v>0</v>
      </c>
      <c r="F17" s="8">
        <f>'Recovered Heat'!N17</f>
        <v>0</v>
      </c>
      <c r="G17" s="59">
        <f>Coal!O17</f>
        <v>0</v>
      </c>
      <c r="H17" s="8">
        <f>Steam!N17</f>
        <v>0</v>
      </c>
      <c r="I17" s="80">
        <f t="shared" si="1"/>
        <v>0</v>
      </c>
    </row>
    <row r="18" spans="1:9" x14ac:dyDescent="0.25">
      <c r="A18" s="3" t="s">
        <v>99</v>
      </c>
      <c r="B18">
        <f>Electricity!O18</f>
        <v>0</v>
      </c>
      <c r="C18">
        <f>'Heating Fuel'!O18</f>
        <v>0</v>
      </c>
      <c r="D18">
        <f>'Natural Gas'!O18</f>
        <v>0</v>
      </c>
      <c r="E18">
        <f>Biomass!O18</f>
        <v>0</v>
      </c>
      <c r="F18" s="8">
        <f>'Recovered Heat'!N18</f>
        <v>0</v>
      </c>
      <c r="G18" s="59">
        <f>Coal!O18</f>
        <v>0</v>
      </c>
      <c r="H18" s="8">
        <f>Steam!N18</f>
        <v>0</v>
      </c>
      <c r="I18" s="80">
        <f t="shared" si="1"/>
        <v>0</v>
      </c>
    </row>
  </sheetData>
  <mergeCells count="1">
    <mergeCell ref="A1:I1"/>
  </mergeCells>
  <phoneticPr fontId="19" type="noConversion"/>
  <conditionalFormatting sqref="I4:I18">
    <cfRule type="dataBar" priority="1">
      <dataBar>
        <cfvo type="num" val="0"/>
        <cfvo type="max"/>
        <color theme="7" tint="0.79998168889431442"/>
      </dataBar>
      <extLst>
        <ext xmlns:x14="http://schemas.microsoft.com/office/spreadsheetml/2009/9/main" uri="{B025F937-C7B1-47D3-B67F-A62EFF666E3E}">
          <x14:id>{D0B28D62-75EA-4DEF-B3D2-977E0ECB8374}</x14:id>
        </ext>
      </extLst>
    </cfRule>
  </conditionalFormatting>
  <pageMargins left="0.7" right="0.7" top="0.75" bottom="0.75" header="0.3" footer="0.3"/>
  <pageSetup paperSize="5" orientation="landscape" verticalDpi="1200" r:id="rId1"/>
  <extLst>
    <ext xmlns:x14="http://schemas.microsoft.com/office/spreadsheetml/2009/9/main" uri="{78C0D931-6437-407d-A8EE-F0AAD7539E65}">
      <x14:conditionalFormattings>
        <x14:conditionalFormatting xmlns:xm="http://schemas.microsoft.com/office/excel/2006/main">
          <x14:cfRule type="dataBar" id="{D0B28D62-75EA-4DEF-B3D2-977E0ECB8374}">
            <x14:dataBar minLength="0" maxLength="100" gradient="0">
              <x14:cfvo type="num">
                <xm:f>0</xm:f>
              </x14:cfvo>
              <x14:cfvo type="max"/>
              <x14:negativeFillColor rgb="FFFF0000"/>
              <x14:axisColor rgb="FF000000"/>
            </x14:dataBar>
          </x14:cfRule>
          <xm:sqref>I4:I18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8"/>
  <sheetViews>
    <sheetView workbookViewId="0">
      <selection sqref="A1:M1"/>
    </sheetView>
  </sheetViews>
  <sheetFormatPr defaultRowHeight="15" x14ac:dyDescent="0.25"/>
  <cols>
    <col min="1" max="1" width="14.140625" style="4" customWidth="1"/>
    <col min="14" max="14" width="14.140625" customWidth="1"/>
    <col min="15" max="15" width="16" customWidth="1"/>
  </cols>
  <sheetData>
    <row r="1" spans="1:15" ht="28.5" customHeight="1" x14ac:dyDescent="0.25">
      <c r="A1" s="94" t="s">
        <v>38</v>
      </c>
      <c r="B1" s="94"/>
      <c r="C1" s="94"/>
      <c r="D1" s="94"/>
      <c r="E1" s="94"/>
      <c r="F1" s="94"/>
      <c r="G1" s="94"/>
      <c r="H1" s="94"/>
      <c r="I1" s="94"/>
      <c r="J1" s="94"/>
      <c r="K1" s="94"/>
      <c r="L1" s="94"/>
      <c r="M1" s="94"/>
    </row>
    <row r="2" spans="1:15" x14ac:dyDescent="0.25">
      <c r="A2" s="6" t="s">
        <v>23</v>
      </c>
      <c r="B2" s="7">
        <f t="shared" ref="B2:M2" si="0">MIN(B4:B27)</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5" s="5"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65</v>
      </c>
      <c r="O3" s="1" t="s">
        <v>25</v>
      </c>
    </row>
    <row r="4" spans="1:15" x14ac:dyDescent="0.25">
      <c r="A4" s="3" t="s">
        <v>1</v>
      </c>
      <c r="M4" s="2"/>
      <c r="N4">
        <f t="shared" ref="N4:N13" si="1">SUM(B4:M4)</f>
        <v>0</v>
      </c>
      <c r="O4">
        <f t="shared" ref="O4:O18" si="2">N4*3412</f>
        <v>0</v>
      </c>
    </row>
    <row r="5" spans="1:15" x14ac:dyDescent="0.25">
      <c r="A5" s="3" t="s">
        <v>2</v>
      </c>
      <c r="M5" s="2"/>
      <c r="N5">
        <f t="shared" si="1"/>
        <v>0</v>
      </c>
      <c r="O5">
        <f t="shared" si="2"/>
        <v>0</v>
      </c>
    </row>
    <row r="6" spans="1:15" x14ac:dyDescent="0.25">
      <c r="A6" s="3" t="s">
        <v>3</v>
      </c>
      <c r="M6" s="2"/>
      <c r="N6">
        <f t="shared" si="1"/>
        <v>0</v>
      </c>
      <c r="O6">
        <f t="shared" si="2"/>
        <v>0</v>
      </c>
    </row>
    <row r="7" spans="1:15" x14ac:dyDescent="0.25">
      <c r="A7" s="3" t="s">
        <v>4</v>
      </c>
      <c r="M7" s="2"/>
      <c r="N7">
        <f t="shared" si="1"/>
        <v>0</v>
      </c>
      <c r="O7">
        <f t="shared" si="2"/>
        <v>0</v>
      </c>
    </row>
    <row r="8" spans="1:15" x14ac:dyDescent="0.25">
      <c r="A8" s="3" t="s">
        <v>5</v>
      </c>
      <c r="M8" s="2"/>
      <c r="N8">
        <f t="shared" si="1"/>
        <v>0</v>
      </c>
      <c r="O8">
        <f t="shared" si="2"/>
        <v>0</v>
      </c>
    </row>
    <row r="9" spans="1:15" x14ac:dyDescent="0.25">
      <c r="A9" s="3" t="s">
        <v>6</v>
      </c>
      <c r="M9" s="2"/>
      <c r="N9">
        <f t="shared" si="1"/>
        <v>0</v>
      </c>
      <c r="O9">
        <f t="shared" si="2"/>
        <v>0</v>
      </c>
    </row>
    <row r="10" spans="1:15" x14ac:dyDescent="0.25">
      <c r="A10" s="3" t="s">
        <v>7</v>
      </c>
      <c r="M10" s="2"/>
      <c r="N10">
        <f t="shared" si="1"/>
        <v>0</v>
      </c>
      <c r="O10">
        <f t="shared" si="2"/>
        <v>0</v>
      </c>
    </row>
    <row r="11" spans="1:15" x14ac:dyDescent="0.25">
      <c r="A11" s="3" t="s">
        <v>8</v>
      </c>
      <c r="M11" s="2"/>
      <c r="N11">
        <f t="shared" si="1"/>
        <v>0</v>
      </c>
      <c r="O11">
        <f t="shared" si="2"/>
        <v>0</v>
      </c>
    </row>
    <row r="12" spans="1:15" x14ac:dyDescent="0.25">
      <c r="A12" s="3" t="s">
        <v>9</v>
      </c>
      <c r="M12" s="2"/>
      <c r="N12">
        <f t="shared" si="1"/>
        <v>0</v>
      </c>
      <c r="O12">
        <f t="shared" si="2"/>
        <v>0</v>
      </c>
    </row>
    <row r="13" spans="1:15" x14ac:dyDescent="0.25">
      <c r="A13" s="3" t="s">
        <v>10</v>
      </c>
      <c r="M13" s="2"/>
      <c r="N13">
        <f t="shared" si="1"/>
        <v>0</v>
      </c>
      <c r="O13">
        <f t="shared" si="2"/>
        <v>0</v>
      </c>
    </row>
    <row r="14" spans="1:15" x14ac:dyDescent="0.25">
      <c r="A14" s="3" t="s">
        <v>95</v>
      </c>
      <c r="M14" s="2"/>
      <c r="N14">
        <f t="shared" ref="N14:N18" si="3">SUM(B14:M14)</f>
        <v>0</v>
      </c>
      <c r="O14">
        <f t="shared" si="2"/>
        <v>0</v>
      </c>
    </row>
    <row r="15" spans="1:15" x14ac:dyDescent="0.25">
      <c r="A15" s="3" t="s">
        <v>96</v>
      </c>
      <c r="M15" s="2"/>
      <c r="N15">
        <f t="shared" si="3"/>
        <v>0</v>
      </c>
      <c r="O15">
        <f t="shared" si="2"/>
        <v>0</v>
      </c>
    </row>
    <row r="16" spans="1:15" x14ac:dyDescent="0.25">
      <c r="A16" s="3" t="s">
        <v>97</v>
      </c>
      <c r="M16" s="2"/>
      <c r="N16">
        <f t="shared" si="3"/>
        <v>0</v>
      </c>
      <c r="O16">
        <f t="shared" si="2"/>
        <v>0</v>
      </c>
    </row>
    <row r="17" spans="1:15" x14ac:dyDescent="0.25">
      <c r="A17" s="3" t="s">
        <v>98</v>
      </c>
      <c r="M17" s="2"/>
      <c r="N17">
        <f t="shared" si="3"/>
        <v>0</v>
      </c>
      <c r="O17">
        <f t="shared" si="2"/>
        <v>0</v>
      </c>
    </row>
    <row r="18" spans="1:15" x14ac:dyDescent="0.25">
      <c r="A18" s="3" t="s">
        <v>99</v>
      </c>
      <c r="M18" s="2"/>
      <c r="N18">
        <f t="shared" si="3"/>
        <v>0</v>
      </c>
      <c r="O18">
        <f t="shared" si="2"/>
        <v>0</v>
      </c>
    </row>
  </sheetData>
  <mergeCells count="1">
    <mergeCell ref="A1:M1"/>
  </mergeCells>
  <phoneticPr fontId="19" type="noConversion"/>
  <pageMargins left="0.7" right="0.7" top="0.75" bottom="0.75" header="0.3" footer="0.3"/>
  <pageSetup scale="92"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8"/>
  <sheetViews>
    <sheetView workbookViewId="0">
      <selection sqref="A1:M1"/>
    </sheetView>
  </sheetViews>
  <sheetFormatPr defaultRowHeight="15" x14ac:dyDescent="0.25"/>
  <cols>
    <col min="1" max="1" width="14.140625" style="4" customWidth="1"/>
    <col min="14" max="14" width="14.140625" customWidth="1"/>
    <col min="15" max="15" width="16" customWidth="1"/>
  </cols>
  <sheetData>
    <row r="1" spans="1:15" ht="28.5" customHeight="1" x14ac:dyDescent="0.25">
      <c r="A1" s="94" t="s">
        <v>37</v>
      </c>
      <c r="B1" s="94"/>
      <c r="C1" s="94"/>
      <c r="D1" s="94"/>
      <c r="E1" s="94"/>
      <c r="F1" s="94"/>
      <c r="G1" s="94"/>
      <c r="H1" s="94"/>
      <c r="I1" s="94"/>
      <c r="J1" s="94"/>
      <c r="K1" s="94"/>
      <c r="L1" s="94"/>
      <c r="M1" s="94"/>
    </row>
    <row r="2" spans="1:15" x14ac:dyDescent="0.25">
      <c r="A2" s="6" t="s">
        <v>29</v>
      </c>
      <c r="B2" s="7">
        <f t="shared" ref="B2:M2" si="0">MIN(B4:B19)</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5" s="5"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64</v>
      </c>
      <c r="O3" s="1" t="s">
        <v>25</v>
      </c>
    </row>
    <row r="4" spans="1:15" x14ac:dyDescent="0.25">
      <c r="A4" s="3" t="s">
        <v>1</v>
      </c>
      <c r="M4" s="2"/>
      <c r="N4">
        <f t="shared" ref="N4:N13" si="1">SUM(B4:M4)</f>
        <v>0</v>
      </c>
      <c r="O4">
        <f t="shared" ref="O4:O18" si="2">N4*132000</f>
        <v>0</v>
      </c>
    </row>
    <row r="5" spans="1:15" x14ac:dyDescent="0.25">
      <c r="A5" s="3" t="s">
        <v>2</v>
      </c>
      <c r="M5" s="2"/>
      <c r="N5">
        <f t="shared" si="1"/>
        <v>0</v>
      </c>
      <c r="O5">
        <f t="shared" si="2"/>
        <v>0</v>
      </c>
    </row>
    <row r="6" spans="1:15" x14ac:dyDescent="0.25">
      <c r="A6" s="3" t="s">
        <v>3</v>
      </c>
      <c r="M6" s="2"/>
      <c r="N6">
        <f t="shared" si="1"/>
        <v>0</v>
      </c>
      <c r="O6">
        <f t="shared" si="2"/>
        <v>0</v>
      </c>
    </row>
    <row r="7" spans="1:15" x14ac:dyDescent="0.25">
      <c r="A7" s="3" t="s">
        <v>4</v>
      </c>
      <c r="M7" s="2"/>
      <c r="N7">
        <f t="shared" si="1"/>
        <v>0</v>
      </c>
      <c r="O7">
        <f t="shared" si="2"/>
        <v>0</v>
      </c>
    </row>
    <row r="8" spans="1:15" x14ac:dyDescent="0.25">
      <c r="A8" s="3" t="s">
        <v>5</v>
      </c>
      <c r="M8" s="2"/>
      <c r="N8">
        <f t="shared" si="1"/>
        <v>0</v>
      </c>
      <c r="O8">
        <f t="shared" si="2"/>
        <v>0</v>
      </c>
    </row>
    <row r="9" spans="1:15" x14ac:dyDescent="0.25">
      <c r="A9" s="3" t="s">
        <v>6</v>
      </c>
      <c r="M9" s="2"/>
      <c r="N9">
        <f t="shared" si="1"/>
        <v>0</v>
      </c>
      <c r="O9">
        <f t="shared" si="2"/>
        <v>0</v>
      </c>
    </row>
    <row r="10" spans="1:15" x14ac:dyDescent="0.25">
      <c r="A10" s="3" t="s">
        <v>7</v>
      </c>
      <c r="M10" s="2"/>
      <c r="N10">
        <f t="shared" si="1"/>
        <v>0</v>
      </c>
      <c r="O10">
        <f t="shared" si="2"/>
        <v>0</v>
      </c>
    </row>
    <row r="11" spans="1:15" x14ac:dyDescent="0.25">
      <c r="A11" s="3" t="s">
        <v>8</v>
      </c>
      <c r="M11" s="2"/>
      <c r="N11">
        <f t="shared" si="1"/>
        <v>0</v>
      </c>
      <c r="O11">
        <f t="shared" si="2"/>
        <v>0</v>
      </c>
    </row>
    <row r="12" spans="1:15" x14ac:dyDescent="0.25">
      <c r="A12" s="3" t="s">
        <v>9</v>
      </c>
      <c r="M12" s="2"/>
      <c r="N12">
        <f t="shared" si="1"/>
        <v>0</v>
      </c>
      <c r="O12">
        <f t="shared" si="2"/>
        <v>0</v>
      </c>
    </row>
    <row r="13" spans="1:15" x14ac:dyDescent="0.25">
      <c r="A13" s="3" t="s">
        <v>10</v>
      </c>
      <c r="M13" s="2"/>
      <c r="N13">
        <f t="shared" si="1"/>
        <v>0</v>
      </c>
      <c r="O13">
        <f t="shared" si="2"/>
        <v>0</v>
      </c>
    </row>
    <row r="14" spans="1:15" x14ac:dyDescent="0.25">
      <c r="A14" s="3" t="s">
        <v>95</v>
      </c>
      <c r="M14" s="2"/>
      <c r="N14">
        <f t="shared" ref="N14:N18" si="3">SUM(B14:M14)</f>
        <v>0</v>
      </c>
      <c r="O14">
        <f t="shared" si="2"/>
        <v>0</v>
      </c>
    </row>
    <row r="15" spans="1:15" x14ac:dyDescent="0.25">
      <c r="A15" s="3" t="s">
        <v>96</v>
      </c>
      <c r="M15" s="2"/>
      <c r="N15">
        <f t="shared" si="3"/>
        <v>0</v>
      </c>
      <c r="O15">
        <f t="shared" si="2"/>
        <v>0</v>
      </c>
    </row>
    <row r="16" spans="1:15" x14ac:dyDescent="0.25">
      <c r="A16" s="3" t="s">
        <v>97</v>
      </c>
      <c r="M16" s="2"/>
      <c r="N16">
        <f t="shared" si="3"/>
        <v>0</v>
      </c>
      <c r="O16">
        <f t="shared" si="2"/>
        <v>0</v>
      </c>
    </row>
    <row r="17" spans="1:15" x14ac:dyDescent="0.25">
      <c r="A17" s="3" t="s">
        <v>98</v>
      </c>
      <c r="M17" s="2"/>
      <c r="N17">
        <f t="shared" si="3"/>
        <v>0</v>
      </c>
      <c r="O17">
        <f t="shared" si="2"/>
        <v>0</v>
      </c>
    </row>
    <row r="18" spans="1:15" x14ac:dyDescent="0.25">
      <c r="A18" s="3" t="s">
        <v>99</v>
      </c>
      <c r="M18" s="2"/>
      <c r="N18">
        <f t="shared" si="3"/>
        <v>0</v>
      </c>
      <c r="O18">
        <f t="shared" si="2"/>
        <v>0</v>
      </c>
    </row>
  </sheetData>
  <mergeCells count="1">
    <mergeCell ref="A1:M1"/>
  </mergeCells>
  <phoneticPr fontId="19" type="noConversion"/>
  <pageMargins left="0.7" right="0.7" top="0.75" bottom="0.75" header="0.3" footer="0.3"/>
  <pageSetup scale="9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8"/>
  <sheetViews>
    <sheetView workbookViewId="0">
      <selection sqref="A1:M1"/>
    </sheetView>
  </sheetViews>
  <sheetFormatPr defaultRowHeight="15" x14ac:dyDescent="0.25"/>
  <cols>
    <col min="1" max="1" width="14.140625" style="4" customWidth="1"/>
    <col min="14" max="14" width="14.140625" customWidth="1"/>
    <col min="15" max="15" width="16" customWidth="1"/>
  </cols>
  <sheetData>
    <row r="1" spans="1:15" ht="28.5" customHeight="1" x14ac:dyDescent="0.25">
      <c r="A1" s="94" t="s">
        <v>24</v>
      </c>
      <c r="B1" s="94"/>
      <c r="C1" s="94"/>
      <c r="D1" s="94"/>
      <c r="E1" s="94"/>
      <c r="F1" s="94"/>
      <c r="G1" s="94"/>
      <c r="H1" s="94"/>
      <c r="I1" s="94"/>
      <c r="J1" s="94"/>
      <c r="K1" s="94"/>
      <c r="L1" s="94"/>
      <c r="M1" s="94"/>
    </row>
    <row r="2" spans="1:15" x14ac:dyDescent="0.25">
      <c r="A2" s="6" t="s">
        <v>29</v>
      </c>
      <c r="B2" s="7">
        <f t="shared" ref="B2:M2" si="0">MIN(B4:B19)</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5" s="5"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66</v>
      </c>
      <c r="O3" s="1" t="s">
        <v>25</v>
      </c>
    </row>
    <row r="4" spans="1:15" x14ac:dyDescent="0.25">
      <c r="A4" s="3" t="s">
        <v>1</v>
      </c>
      <c r="M4" s="2"/>
      <c r="N4">
        <f t="shared" ref="N4:N13" si="1">SUM(B4:M4)</f>
        <v>0</v>
      </c>
      <c r="O4">
        <f t="shared" ref="O4:O18" si="2">N4*100000</f>
        <v>0</v>
      </c>
    </row>
    <row r="5" spans="1:15" x14ac:dyDescent="0.25">
      <c r="A5" s="3" t="s">
        <v>2</v>
      </c>
      <c r="M5" s="2"/>
      <c r="N5">
        <f t="shared" si="1"/>
        <v>0</v>
      </c>
      <c r="O5">
        <f t="shared" si="2"/>
        <v>0</v>
      </c>
    </row>
    <row r="6" spans="1:15" x14ac:dyDescent="0.25">
      <c r="A6" s="3" t="s">
        <v>3</v>
      </c>
      <c r="M6" s="2"/>
      <c r="N6">
        <f t="shared" si="1"/>
        <v>0</v>
      </c>
      <c r="O6">
        <f t="shared" si="2"/>
        <v>0</v>
      </c>
    </row>
    <row r="7" spans="1:15" x14ac:dyDescent="0.25">
      <c r="A7" s="3" t="s">
        <v>4</v>
      </c>
      <c r="M7" s="2"/>
      <c r="N7">
        <f t="shared" si="1"/>
        <v>0</v>
      </c>
      <c r="O7">
        <f t="shared" si="2"/>
        <v>0</v>
      </c>
    </row>
    <row r="8" spans="1:15" x14ac:dyDescent="0.25">
      <c r="A8" s="3" t="s">
        <v>5</v>
      </c>
      <c r="M8" s="2"/>
      <c r="N8">
        <f t="shared" si="1"/>
        <v>0</v>
      </c>
      <c r="O8">
        <f t="shared" si="2"/>
        <v>0</v>
      </c>
    </row>
    <row r="9" spans="1:15" x14ac:dyDescent="0.25">
      <c r="A9" s="3" t="s">
        <v>6</v>
      </c>
      <c r="M9" s="2"/>
      <c r="N9">
        <f t="shared" si="1"/>
        <v>0</v>
      </c>
      <c r="O9">
        <f t="shared" si="2"/>
        <v>0</v>
      </c>
    </row>
    <row r="10" spans="1:15" x14ac:dyDescent="0.25">
      <c r="A10" s="3" t="s">
        <v>7</v>
      </c>
      <c r="M10" s="2"/>
      <c r="N10">
        <f t="shared" si="1"/>
        <v>0</v>
      </c>
      <c r="O10">
        <f t="shared" si="2"/>
        <v>0</v>
      </c>
    </row>
    <row r="11" spans="1:15" x14ac:dyDescent="0.25">
      <c r="A11" s="3" t="s">
        <v>8</v>
      </c>
      <c r="M11" s="2"/>
      <c r="N11">
        <f t="shared" si="1"/>
        <v>0</v>
      </c>
      <c r="O11">
        <f t="shared" si="2"/>
        <v>0</v>
      </c>
    </row>
    <row r="12" spans="1:15" x14ac:dyDescent="0.25">
      <c r="A12" s="3" t="s">
        <v>9</v>
      </c>
      <c r="M12" s="2"/>
      <c r="N12">
        <f t="shared" si="1"/>
        <v>0</v>
      </c>
      <c r="O12">
        <f t="shared" si="2"/>
        <v>0</v>
      </c>
    </row>
    <row r="13" spans="1:15" x14ac:dyDescent="0.25">
      <c r="A13" s="3" t="s">
        <v>10</v>
      </c>
      <c r="M13" s="2"/>
      <c r="N13">
        <f t="shared" si="1"/>
        <v>0</v>
      </c>
      <c r="O13">
        <f t="shared" si="2"/>
        <v>0</v>
      </c>
    </row>
    <row r="14" spans="1:15" x14ac:dyDescent="0.25">
      <c r="A14" s="3" t="s">
        <v>95</v>
      </c>
      <c r="M14" s="2"/>
      <c r="N14">
        <f t="shared" ref="N14:N18" si="3">SUM(B14:M14)</f>
        <v>0</v>
      </c>
      <c r="O14">
        <f t="shared" si="2"/>
        <v>0</v>
      </c>
    </row>
    <row r="15" spans="1:15" x14ac:dyDescent="0.25">
      <c r="A15" s="3" t="s">
        <v>96</v>
      </c>
      <c r="M15" s="2"/>
      <c r="N15">
        <f t="shared" si="3"/>
        <v>0</v>
      </c>
      <c r="O15">
        <f t="shared" si="2"/>
        <v>0</v>
      </c>
    </row>
    <row r="16" spans="1:15" x14ac:dyDescent="0.25">
      <c r="A16" s="3" t="s">
        <v>97</v>
      </c>
      <c r="M16" s="2"/>
      <c r="N16">
        <f t="shared" si="3"/>
        <v>0</v>
      </c>
      <c r="O16">
        <f t="shared" si="2"/>
        <v>0</v>
      </c>
    </row>
    <row r="17" spans="1:15" x14ac:dyDescent="0.25">
      <c r="A17" s="3" t="s">
        <v>98</v>
      </c>
      <c r="M17" s="2"/>
      <c r="N17">
        <f t="shared" si="3"/>
        <v>0</v>
      </c>
      <c r="O17">
        <f t="shared" si="2"/>
        <v>0</v>
      </c>
    </row>
    <row r="18" spans="1:15" x14ac:dyDescent="0.25">
      <c r="A18" s="3" t="s">
        <v>99</v>
      </c>
      <c r="M18" s="2"/>
      <c r="N18">
        <f t="shared" si="3"/>
        <v>0</v>
      </c>
      <c r="O18">
        <f t="shared" si="2"/>
        <v>0</v>
      </c>
    </row>
  </sheetData>
  <mergeCells count="1">
    <mergeCell ref="A1:M1"/>
  </mergeCells>
  <phoneticPr fontId="19" type="noConversion"/>
  <pageMargins left="0.7" right="0.7" top="0.75" bottom="0.75" header="0.3" footer="0.3"/>
  <pageSetup scale="92"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
  <sheetViews>
    <sheetView workbookViewId="0">
      <selection activeCell="O4" sqref="O4"/>
    </sheetView>
  </sheetViews>
  <sheetFormatPr defaultRowHeight="15" x14ac:dyDescent="0.25"/>
  <cols>
    <col min="1" max="1" width="14.140625" style="4" customWidth="1"/>
    <col min="14" max="14" width="14.140625" customWidth="1"/>
    <col min="15" max="15" width="16" customWidth="1"/>
  </cols>
  <sheetData>
    <row r="1" spans="1:15" ht="28.5" customHeight="1" x14ac:dyDescent="0.25">
      <c r="A1" s="94" t="s">
        <v>36</v>
      </c>
      <c r="B1" s="94"/>
      <c r="C1" s="94"/>
      <c r="D1" s="94"/>
      <c r="E1" s="94"/>
      <c r="F1" s="94"/>
      <c r="G1" s="94"/>
      <c r="H1" s="94"/>
      <c r="I1" s="94"/>
      <c r="J1" s="94"/>
      <c r="K1" s="94"/>
      <c r="L1" s="94"/>
      <c r="M1" s="94"/>
    </row>
    <row r="2" spans="1:15" x14ac:dyDescent="0.25">
      <c r="A2" s="6" t="s">
        <v>29</v>
      </c>
      <c r="B2" s="7">
        <f t="shared" ref="B2:M2" si="0">MIN(B4:B19)</f>
        <v>0</v>
      </c>
      <c r="C2" s="7">
        <f t="shared" si="0"/>
        <v>0</v>
      </c>
      <c r="D2" s="7">
        <f t="shared" si="0"/>
        <v>0</v>
      </c>
      <c r="E2" s="7">
        <f t="shared" si="0"/>
        <v>0</v>
      </c>
      <c r="F2" s="7">
        <f t="shared" si="0"/>
        <v>0</v>
      </c>
      <c r="G2" s="7">
        <f t="shared" si="0"/>
        <v>0</v>
      </c>
      <c r="H2" s="7">
        <f t="shared" si="0"/>
        <v>0</v>
      </c>
      <c r="I2" s="7">
        <f t="shared" si="0"/>
        <v>0</v>
      </c>
      <c r="J2" s="7">
        <f t="shared" si="0"/>
        <v>0</v>
      </c>
      <c r="K2" s="7">
        <f t="shared" si="0"/>
        <v>0</v>
      </c>
      <c r="L2" s="7">
        <f t="shared" si="0"/>
        <v>0</v>
      </c>
      <c r="M2" s="7">
        <f t="shared" si="0"/>
        <v>0</v>
      </c>
    </row>
    <row r="3" spans="1:15" s="5" customFormat="1" ht="15.75" thickBot="1" x14ac:dyDescent="0.3">
      <c r="A3" s="1" t="s">
        <v>0</v>
      </c>
      <c r="B3" s="1" t="s">
        <v>11</v>
      </c>
      <c r="C3" s="1" t="s">
        <v>12</v>
      </c>
      <c r="D3" s="1" t="s">
        <v>13</v>
      </c>
      <c r="E3" s="1" t="s">
        <v>14</v>
      </c>
      <c r="F3" s="1" t="s">
        <v>15</v>
      </c>
      <c r="G3" s="1" t="s">
        <v>16</v>
      </c>
      <c r="H3" s="1" t="s">
        <v>17</v>
      </c>
      <c r="I3" s="1" t="s">
        <v>18</v>
      </c>
      <c r="J3" s="1" t="s">
        <v>19</v>
      </c>
      <c r="K3" s="1" t="s">
        <v>20</v>
      </c>
      <c r="L3" s="1" t="s">
        <v>21</v>
      </c>
      <c r="M3" s="1" t="s">
        <v>22</v>
      </c>
      <c r="N3" s="1" t="s">
        <v>67</v>
      </c>
      <c r="O3" s="1" t="s">
        <v>25</v>
      </c>
    </row>
    <row r="4" spans="1:15" x14ac:dyDescent="0.25">
      <c r="A4" s="3" t="s">
        <v>1</v>
      </c>
      <c r="M4" s="2"/>
      <c r="N4">
        <f t="shared" ref="N4:N13" si="1">SUM(B4:M4)</f>
        <v>0</v>
      </c>
      <c r="O4">
        <f t="shared" ref="O4:O18" si="2">N4*22000000</f>
        <v>0</v>
      </c>
    </row>
    <row r="5" spans="1:15" x14ac:dyDescent="0.25">
      <c r="A5" s="3" t="s">
        <v>2</v>
      </c>
      <c r="M5" s="2"/>
      <c r="N5">
        <f t="shared" si="1"/>
        <v>0</v>
      </c>
      <c r="O5">
        <f t="shared" si="2"/>
        <v>0</v>
      </c>
    </row>
    <row r="6" spans="1:15" x14ac:dyDescent="0.25">
      <c r="A6" s="3" t="s">
        <v>3</v>
      </c>
      <c r="M6" s="2"/>
      <c r="N6">
        <f t="shared" si="1"/>
        <v>0</v>
      </c>
      <c r="O6">
        <f t="shared" si="2"/>
        <v>0</v>
      </c>
    </row>
    <row r="7" spans="1:15" x14ac:dyDescent="0.25">
      <c r="A7" s="3" t="s">
        <v>4</v>
      </c>
      <c r="M7" s="2"/>
      <c r="N7">
        <f t="shared" si="1"/>
        <v>0</v>
      </c>
      <c r="O7">
        <f t="shared" si="2"/>
        <v>0</v>
      </c>
    </row>
    <row r="8" spans="1:15" x14ac:dyDescent="0.25">
      <c r="A8" s="3" t="s">
        <v>5</v>
      </c>
      <c r="M8" s="2"/>
      <c r="N8">
        <f t="shared" si="1"/>
        <v>0</v>
      </c>
      <c r="O8">
        <f t="shared" si="2"/>
        <v>0</v>
      </c>
    </row>
    <row r="9" spans="1:15" x14ac:dyDescent="0.25">
      <c r="A9" s="3" t="s">
        <v>6</v>
      </c>
      <c r="M9" s="2"/>
      <c r="N9">
        <f t="shared" si="1"/>
        <v>0</v>
      </c>
      <c r="O9">
        <f t="shared" si="2"/>
        <v>0</v>
      </c>
    </row>
    <row r="10" spans="1:15" x14ac:dyDescent="0.25">
      <c r="A10" s="3" t="s">
        <v>7</v>
      </c>
      <c r="M10" s="2"/>
      <c r="N10">
        <f t="shared" si="1"/>
        <v>0</v>
      </c>
      <c r="O10">
        <f t="shared" si="2"/>
        <v>0</v>
      </c>
    </row>
    <row r="11" spans="1:15" x14ac:dyDescent="0.25">
      <c r="A11" s="3" t="s">
        <v>8</v>
      </c>
      <c r="M11" s="2"/>
      <c r="N11">
        <f t="shared" si="1"/>
        <v>0</v>
      </c>
      <c r="O11">
        <f t="shared" si="2"/>
        <v>0</v>
      </c>
    </row>
    <row r="12" spans="1:15" x14ac:dyDescent="0.25">
      <c r="A12" s="3" t="s">
        <v>9</v>
      </c>
      <c r="M12" s="2"/>
      <c r="N12">
        <f t="shared" si="1"/>
        <v>0</v>
      </c>
      <c r="O12">
        <f t="shared" si="2"/>
        <v>0</v>
      </c>
    </row>
    <row r="13" spans="1:15" x14ac:dyDescent="0.25">
      <c r="A13" s="3" t="s">
        <v>10</v>
      </c>
      <c r="M13" s="2"/>
      <c r="N13">
        <f t="shared" si="1"/>
        <v>0</v>
      </c>
      <c r="O13">
        <f t="shared" si="2"/>
        <v>0</v>
      </c>
    </row>
    <row r="14" spans="1:15" x14ac:dyDescent="0.25">
      <c r="A14" s="3" t="s">
        <v>95</v>
      </c>
      <c r="M14" s="2"/>
      <c r="N14">
        <f t="shared" ref="N14:N18" si="3">SUM(B14:M14)</f>
        <v>0</v>
      </c>
      <c r="O14">
        <f t="shared" si="2"/>
        <v>0</v>
      </c>
    </row>
    <row r="15" spans="1:15" x14ac:dyDescent="0.25">
      <c r="A15" s="3" t="s">
        <v>96</v>
      </c>
      <c r="M15" s="2"/>
      <c r="N15">
        <f t="shared" si="3"/>
        <v>0</v>
      </c>
      <c r="O15">
        <f t="shared" si="2"/>
        <v>0</v>
      </c>
    </row>
    <row r="16" spans="1:15" x14ac:dyDescent="0.25">
      <c r="A16" s="3" t="s">
        <v>97</v>
      </c>
      <c r="M16" s="2"/>
      <c r="N16">
        <f t="shared" si="3"/>
        <v>0</v>
      </c>
      <c r="O16">
        <f t="shared" si="2"/>
        <v>0</v>
      </c>
    </row>
    <row r="17" spans="1:15" x14ac:dyDescent="0.25">
      <c r="A17" s="3" t="s">
        <v>98</v>
      </c>
      <c r="M17" s="2"/>
      <c r="N17">
        <f t="shared" si="3"/>
        <v>0</v>
      </c>
      <c r="O17">
        <f t="shared" si="2"/>
        <v>0</v>
      </c>
    </row>
    <row r="18" spans="1:15" x14ac:dyDescent="0.25">
      <c r="A18" s="3" t="s">
        <v>99</v>
      </c>
      <c r="M18" s="2"/>
      <c r="N18">
        <f t="shared" si="3"/>
        <v>0</v>
      </c>
      <c r="O18">
        <f t="shared" si="2"/>
        <v>0</v>
      </c>
    </row>
  </sheetData>
  <mergeCells count="1">
    <mergeCell ref="A1:M1"/>
  </mergeCells>
  <phoneticPr fontId="19" type="noConversion"/>
  <pageMargins left="0.7" right="0.7" top="0.75" bottom="0.75" header="0.3" footer="0.3"/>
  <pageSetup scale="92"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Cover Page</vt:lpstr>
      <vt:lpstr>Degree Days</vt:lpstr>
      <vt:lpstr>Utility Costs</vt:lpstr>
      <vt:lpstr>BTU Summary</vt:lpstr>
      <vt:lpstr>Electricity</vt:lpstr>
      <vt:lpstr>Heating Fuel</vt:lpstr>
      <vt:lpstr>Natural Gas</vt:lpstr>
      <vt:lpstr>Biomass</vt:lpstr>
      <vt:lpstr>Recovered Heat</vt:lpstr>
      <vt:lpstr>Coal</vt:lpstr>
      <vt:lpstr>Steam</vt:lpstr>
    </vt:vector>
  </TitlesOfParts>
  <Company>State of Alaska - Department of Edication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Added Coal</dc:title>
  <dc:creator>Morris, Larry A (EED)</dc:creator>
  <cp:lastModifiedBy>Marquis, Wayne R (EED)</cp:lastModifiedBy>
  <cp:lastPrinted>2021-06-28T23:47:58Z</cp:lastPrinted>
  <dcterms:created xsi:type="dcterms:W3CDTF">2018-10-02T21:18:03Z</dcterms:created>
  <dcterms:modified xsi:type="dcterms:W3CDTF">2021-09-08T21:21:48Z</dcterms:modified>
</cp:coreProperties>
</file>